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4" activeTab="0"/>
  </bookViews>
  <sheets>
    <sheet name="revenue structure" sheetId="1" r:id="rId1"/>
    <sheet name="business integration, 1925-39" sheetId="2" r:id="rId2"/>
    <sheet name="media types, 1958-96" sheetId="3" r:id="rId3"/>
  </sheets>
  <definedNames/>
  <calcPr fullCalcOnLoad="1"/>
</workbook>
</file>

<file path=xl/sharedStrings.xml><?xml version="1.0" encoding="utf-8"?>
<sst xmlns="http://schemas.openxmlformats.org/spreadsheetml/2006/main" count="183" uniqueCount="101">
  <si>
    <t>U.S. newspaper and periodicals' revenue structure, 1880-2008</t>
  </si>
  <si>
    <t>version 2.1</t>
  </si>
  <si>
    <t xml:space="preserve">For discussion of this data, see </t>
  </si>
  <si>
    <t>http://purplemotes.net/2009/06/14/historic-patterns-of-paying-for-content/</t>
  </si>
  <si>
    <t>This spreadsheet is available at</t>
  </si>
  <si>
    <t>http://purplemotes.net/advertising/newspapers-periodicals.xls</t>
  </si>
  <si>
    <t>Compiled by Douglas Galbi</t>
  </si>
  <si>
    <t>http://purplemotes.net</t>
  </si>
  <si>
    <t>Notes: Subscription revenue is measured as a percent of subscription and advertising revenue to lessen effect of data incompleteness and reporting differences across years.</t>
  </si>
  <si>
    <t>year</t>
  </si>
  <si>
    <t>newspapers</t>
  </si>
  <si>
    <t>subscription and sales revenue as share of advertising, subscription and sales revenue</t>
  </si>
  <si>
    <t>periodicals</t>
  </si>
  <si>
    <t>newspapers and periodicals</t>
  </si>
  <si>
    <t>as shares of total revenue</t>
  </si>
  <si>
    <t>subscriptions and sales</t>
  </si>
  <si>
    <t>advertising</t>
  </si>
  <si>
    <t>other revenue</t>
  </si>
  <si>
    <t>revenue in year in $ thousands</t>
  </si>
  <si>
    <t>revenue in year in $ millions</t>
  </si>
  <si>
    <t>total receipts</t>
  </si>
  <si>
    <t>receipts from advertising</t>
  </si>
  <si>
    <t>receipts from subscriptions</t>
  </si>
  <si>
    <t>other receipts</t>
  </si>
  <si>
    <t>other revenue categories</t>
  </si>
  <si>
    <t>books and pamphlets</t>
  </si>
  <si>
    <t>pub. without printing</t>
  </si>
  <si>
    <t>sheet music and books of music</t>
  </si>
  <si>
    <t>pub. and printing</t>
  </si>
  <si>
    <t>engravings, lithographs, etc</t>
  </si>
  <si>
    <t>sum of above</t>
  </si>
  <si>
    <t>ready prints</t>
  </si>
  <si>
    <t>sum of ad &amp; sub. receipts</t>
  </si>
  <si>
    <t>stereotyped plates</t>
  </si>
  <si>
    <t>difference</t>
  </si>
  <si>
    <t>job printing, not elsewhere included</t>
  </si>
  <si>
    <t>bookbinding</t>
  </si>
  <si>
    <t>blank books</t>
  </si>
  <si>
    <t>electrotyping, engraving, etc.</t>
  </si>
  <si>
    <t>machine composition</t>
  </si>
  <si>
    <t>miscellaneous</t>
  </si>
  <si>
    <t>book and job printing</t>
  </si>
  <si>
    <t>Difference used as measure of "other receipts" where specific figure not available.</t>
  </si>
  <si>
    <t>all other products</t>
  </si>
  <si>
    <t>Sources:</t>
  </si>
  <si>
    <t>For 1880 to 1939, Census reports and Statistical Abstracts.  See:</t>
  </si>
  <si>
    <t>http://www.census.gov/prod/www/abs/decennial/index.htm</t>
  </si>
  <si>
    <t>http://www.census.gov/prod/www/abs/statab.html</t>
  </si>
  <si>
    <t>From 1947 to 1996, the Annual Survey of Manufactures.  For recent editions, see:</t>
  </si>
  <si>
    <t>http://www.census.gov/mcd/asm-as2.html</t>
  </si>
  <si>
    <t>For 1998 to 2007, Service Annual Survey.  See:</t>
  </si>
  <si>
    <t>http://purplemotes.net/2009/02/16/us-information-and-communications-industries-revenue-1998-2007/</t>
  </si>
  <si>
    <t>Forr 2008, Service Annual Survey. See Table 3.1.1:</t>
  </si>
  <si>
    <t>http://www2.census.gov/services/sas/data/51/2008_NAICS51.pdf</t>
  </si>
  <si>
    <t>Vertical structure of newspaper and periodical publishing establishments, 1925-1939</t>
  </si>
  <si>
    <t>revenue share from establishments not integrated into printing</t>
  </si>
  <si>
    <t>publishing establishments</t>
  </si>
  <si>
    <t>revenue in US$ thousands</t>
  </si>
  <si>
    <t>publishing without printing</t>
  </si>
  <si>
    <t>publishing and printing</t>
  </si>
  <si>
    <t>Source: U.S. Census of Manufactures, 1939</t>
  </si>
  <si>
    <t>Revenue structure of U.S. newspaper and periodical types, 1958-2007</t>
  </si>
  <si>
    <t>weekly &amp; other newspapers</t>
  </si>
  <si>
    <t>specialized newspapers</t>
  </si>
  <si>
    <t>general interest periodicals</t>
  </si>
  <si>
    <t>general-interest periodicals</t>
  </si>
  <si>
    <t>Newspaper and periodical publishing receipts categorized by receipt type</t>
  </si>
  <si>
    <t>figures in US$ thousands</t>
  </si>
  <si>
    <t>figures in US$ millions</t>
  </si>
  <si>
    <t>NAICS categories</t>
  </si>
  <si>
    <t>newspaper publishing</t>
  </si>
  <si>
    <t>total categorized receipts</t>
  </si>
  <si>
    <t>periodical publishing</t>
  </si>
  <si>
    <t>farm periodicals drop out</t>
  </si>
  <si>
    <t>All reported newspaper and periodicals publishing receipts</t>
  </si>
  <si>
    <t>newspaper publishers</t>
  </si>
  <si>
    <t>daily and Sunday newspapers</t>
  </si>
  <si>
    <t>general newspapers</t>
  </si>
  <si>
    <t>subscription and sales</t>
  </si>
  <si>
    <t>weekly and other</t>
  </si>
  <si>
    <t>newspapers receipts, nsk</t>
  </si>
  <si>
    <t>newspapers, nec</t>
  </si>
  <si>
    <t>newspaper publishing, sum of above</t>
  </si>
  <si>
    <t>newspaper publishing, listed total</t>
  </si>
  <si>
    <t>sub-cat missing value</t>
  </si>
  <si>
    <t>periodical publishers</t>
  </si>
  <si>
    <t>farm periodicals</t>
  </si>
  <si>
    <t>subscriptions, sales, and advertising</t>
  </si>
  <si>
    <t>business and professional periodicals</t>
  </si>
  <si>
    <t>professional and academic periodicals</t>
  </si>
  <si>
    <t>subscriptions</t>
  </si>
  <si>
    <t>single-copy sales</t>
  </si>
  <si>
    <t>other periodicals</t>
  </si>
  <si>
    <t>other periodicals, total receipts</t>
  </si>
  <si>
    <t>periodical publishing, nsk</t>
  </si>
  <si>
    <t>periodical publishing, nec</t>
  </si>
  <si>
    <t>periodical publishing, sum of above</t>
  </si>
  <si>
    <t>periodical publishing, listed total</t>
  </si>
  <si>
    <t>For 1958 to 1996, Annual Survey of Manufactures.  See:</t>
  </si>
  <si>
    <t>For 2004 to 2007, Service Annual Survey</t>
  </si>
  <si>
    <t>http://www.census.gov/econ/www/servmenu.html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</si>
</sst>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#,##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u val="single"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Alignment="1">
      <alignment wrapText="1"/>
    </xf>
    <xf numFmtId="164" fontId="18" fillId="0" borderId="0" xfId="0" applyNumberFormat="1" applyFont="1" applyFill="1" applyBorder="1" applyAlignment="1">
      <alignment vertical="center" wrapText="1"/>
    </xf>
    <xf numFmtId="164" fontId="18" fillId="0" borderId="0" xfId="0" applyFont="1" applyBorder="1" applyAlignment="1">
      <alignment horizontal="left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vertical="center" wrapText="1"/>
    </xf>
    <xf numFmtId="167" fontId="18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wrapText="1"/>
    </xf>
    <xf numFmtId="167" fontId="0" fillId="0" borderId="0" xfId="0" applyNumberFormat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NumberFormat="1" applyFont="1" applyFill="1" applyBorder="1" applyAlignment="1">
      <alignment horizontal="left" vertical="center" wrapText="1"/>
    </xf>
    <xf numFmtId="164" fontId="20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>
      <alignment horizontal="left" vertical="center" wrapText="1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Fill="1" applyBorder="1" applyAlignment="1">
      <alignment horizontal="left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rplemotes.net/2009/06/14/historic-patterns-of-paying-for-content/%20" TargetMode="External" /><Relationship Id="rId2" Type="http://schemas.openxmlformats.org/officeDocument/2006/relationships/hyperlink" Target="http://purplemotes.net/advertising/newspapers-periodicals.xls" TargetMode="External" /><Relationship Id="rId3" Type="http://schemas.openxmlformats.org/officeDocument/2006/relationships/hyperlink" Target="http://purplemotes.net/" TargetMode="External" /><Relationship Id="rId4" Type="http://schemas.openxmlformats.org/officeDocument/2006/relationships/hyperlink" Target="http://www.census.gov/prod/www/abs/decennial/index.htm" TargetMode="External" /><Relationship Id="rId5" Type="http://schemas.openxmlformats.org/officeDocument/2006/relationships/hyperlink" Target="http://www.census.gov/prod/www/abs/statab.html" TargetMode="External" /><Relationship Id="rId6" Type="http://schemas.openxmlformats.org/officeDocument/2006/relationships/hyperlink" Target="http://purplemotes.net/2009/02/16/us-information-and-communications-industries-revenue-1998-2007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urplemotes.net/2009/06/14/historic-patterns-of-paying-for-content/%20" TargetMode="External" /><Relationship Id="rId2" Type="http://schemas.openxmlformats.org/officeDocument/2006/relationships/hyperlink" Target="http://purplemotes.net/advertising/newspapers-periodicals.xls" TargetMode="External" /><Relationship Id="rId3" Type="http://schemas.openxmlformats.org/officeDocument/2006/relationships/hyperlink" Target="http://purplemotes.net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urplemotes.net/2009/06/14/historic-patterns-of-paying-for-content/%20" TargetMode="External" /><Relationship Id="rId2" Type="http://schemas.openxmlformats.org/officeDocument/2006/relationships/hyperlink" Target="http://purplemotes.net/advertising/newspapers-periodicals.xls" TargetMode="External" /><Relationship Id="rId3" Type="http://schemas.openxmlformats.org/officeDocument/2006/relationships/hyperlink" Target="http://purplemotes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3"/>
  <sheetViews>
    <sheetView tabSelected="1" workbookViewId="0" topLeftCell="A1">
      <pane xSplit="1" ySplit="9" topLeftCell="B61" activePane="bottomRight" state="frozen"/>
      <selection pane="topLeft" activeCell="A1" sqref="A1"/>
      <selection pane="topRight" activeCell="B1" sqref="B1"/>
      <selection pane="bottomLeft" activeCell="A61" sqref="A61"/>
      <selection pane="bottomRight" activeCell="H70" sqref="H70"/>
    </sheetView>
  </sheetViews>
  <sheetFormatPr defaultColWidth="9.140625" defaultRowHeight="12.75"/>
  <cols>
    <col min="1" max="1" width="30.00390625" style="1" customWidth="1"/>
    <col min="2" max="7" width="10.00390625" style="1" customWidth="1"/>
    <col min="8" max="8" width="12.140625" style="1" customWidth="1"/>
    <col min="9" max="79" width="10.00390625" style="1" customWidth="1"/>
    <col min="80" max="80" width="8.00390625" style="1" customWidth="1"/>
    <col min="81" max="16384" width="9.00390625" style="2" customWidth="1"/>
  </cols>
  <sheetData>
    <row r="1" spans="1:80" ht="12.75" customHeight="1">
      <c r="A1" s="3" t="s">
        <v>0</v>
      </c>
      <c r="B1" s="3"/>
      <c r="C1" s="3"/>
      <c r="D1" s="3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2.75" customHeight="1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2.75" customHeight="1">
      <c r="A3" s="3" t="s">
        <v>4</v>
      </c>
      <c r="B3" s="3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ht="12.75" customHeight="1">
      <c r="A4" s="3" t="s">
        <v>6</v>
      </c>
      <c r="B4" s="3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ht="24.75" customHeight="1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ht="12.75">
      <c r="A8" s="3"/>
      <c r="B8" s="3"/>
      <c r="C8" s="3"/>
      <c r="D8" s="5" t="s">
        <v>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1:80" ht="12.75">
      <c r="A9" s="3"/>
      <c r="B9" s="5">
        <v>1880</v>
      </c>
      <c r="C9" s="6">
        <v>1889</v>
      </c>
      <c r="D9" s="6">
        <v>1900</v>
      </c>
      <c r="E9" s="6">
        <v>1904</v>
      </c>
      <c r="F9" s="6">
        <v>1909</v>
      </c>
      <c r="G9" s="6">
        <v>1914</v>
      </c>
      <c r="H9" s="6">
        <v>1919</v>
      </c>
      <c r="I9" s="6">
        <v>1921</v>
      </c>
      <c r="J9" s="6">
        <v>1923</v>
      </c>
      <c r="K9" s="6">
        <v>1925</v>
      </c>
      <c r="L9" s="6">
        <v>1927</v>
      </c>
      <c r="M9" s="6">
        <v>1929</v>
      </c>
      <c r="N9" s="6">
        <v>1931</v>
      </c>
      <c r="O9" s="6">
        <v>1933</v>
      </c>
      <c r="P9" s="6">
        <v>1935</v>
      </c>
      <c r="Q9" s="6">
        <v>1937</v>
      </c>
      <c r="R9" s="6">
        <v>1939</v>
      </c>
      <c r="S9" s="5"/>
      <c r="T9" s="5">
        <v>1947</v>
      </c>
      <c r="U9" s="5">
        <v>1949</v>
      </c>
      <c r="V9" s="5">
        <v>1950</v>
      </c>
      <c r="W9" s="5">
        <v>1951</v>
      </c>
      <c r="X9" s="5">
        <v>1952</v>
      </c>
      <c r="Y9" s="5">
        <v>1953</v>
      </c>
      <c r="Z9" s="5">
        <v>1954</v>
      </c>
      <c r="AA9" s="5">
        <v>1955</v>
      </c>
      <c r="AB9" s="5">
        <v>1956</v>
      </c>
      <c r="AC9" s="5">
        <v>1957</v>
      </c>
      <c r="AD9" s="5">
        <v>1958</v>
      </c>
      <c r="AE9" s="5">
        <v>1959</v>
      </c>
      <c r="AF9" s="5">
        <v>1960</v>
      </c>
      <c r="AG9" s="5">
        <v>1961</v>
      </c>
      <c r="AH9" s="5">
        <v>1962</v>
      </c>
      <c r="AI9" s="5">
        <v>1963</v>
      </c>
      <c r="AJ9" s="5">
        <v>1964</v>
      </c>
      <c r="AK9" s="5">
        <v>1965</v>
      </c>
      <c r="AL9" s="5">
        <v>1966</v>
      </c>
      <c r="AM9" s="5">
        <v>1967</v>
      </c>
      <c r="AN9" s="5">
        <v>1968</v>
      </c>
      <c r="AO9" s="5">
        <v>1969</v>
      </c>
      <c r="AP9" s="5">
        <v>1970</v>
      </c>
      <c r="AQ9" s="5">
        <v>1971</v>
      </c>
      <c r="AR9" s="5">
        <v>1972</v>
      </c>
      <c r="AS9" s="5">
        <v>1973</v>
      </c>
      <c r="AT9" s="5">
        <v>1974</v>
      </c>
      <c r="AU9" s="5">
        <v>1975</v>
      </c>
      <c r="AV9" s="5">
        <v>1976</v>
      </c>
      <c r="AW9" s="5">
        <v>1977</v>
      </c>
      <c r="AX9" s="5">
        <v>1978</v>
      </c>
      <c r="AY9" s="5">
        <v>1979</v>
      </c>
      <c r="AZ9" s="5">
        <v>1980</v>
      </c>
      <c r="BA9" s="5">
        <v>1981</v>
      </c>
      <c r="BB9" s="5">
        <v>1982</v>
      </c>
      <c r="BC9" s="5">
        <v>1983</v>
      </c>
      <c r="BD9" s="5">
        <v>1984</v>
      </c>
      <c r="BE9" s="5">
        <v>1985</v>
      </c>
      <c r="BF9" s="5">
        <v>1986</v>
      </c>
      <c r="BG9" s="5">
        <v>1987</v>
      </c>
      <c r="BH9" s="5">
        <v>1988</v>
      </c>
      <c r="BI9" s="5">
        <v>1989</v>
      </c>
      <c r="BJ9" s="5">
        <v>1990</v>
      </c>
      <c r="BK9" s="5">
        <v>1991</v>
      </c>
      <c r="BL9" s="5">
        <v>1992</v>
      </c>
      <c r="BM9" s="5">
        <v>1993</v>
      </c>
      <c r="BN9" s="5">
        <v>1994</v>
      </c>
      <c r="BO9" s="5">
        <v>1995</v>
      </c>
      <c r="BP9" s="5">
        <v>1996</v>
      </c>
      <c r="BQ9" s="5"/>
      <c r="BR9" s="5">
        <v>1998</v>
      </c>
      <c r="BS9" s="5">
        <v>1999</v>
      </c>
      <c r="BT9" s="5">
        <v>2000</v>
      </c>
      <c r="BU9" s="5">
        <v>2001</v>
      </c>
      <c r="BV9" s="5">
        <v>2002</v>
      </c>
      <c r="BW9" s="5">
        <v>2003</v>
      </c>
      <c r="BX9" s="5">
        <v>2004</v>
      </c>
      <c r="BY9" s="5">
        <v>2005</v>
      </c>
      <c r="BZ9" s="5">
        <v>2006</v>
      </c>
      <c r="CA9" s="5">
        <v>2007</v>
      </c>
      <c r="CB9" s="5">
        <v>2008</v>
      </c>
    </row>
    <row r="10" spans="1:80" ht="12.75">
      <c r="A10" s="7" t="s">
        <v>10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3"/>
    </row>
    <row r="11" spans="1:80" ht="36.75">
      <c r="A11" s="3" t="s">
        <v>11</v>
      </c>
      <c r="B11" s="8">
        <f>B27/(B26+B27)</f>
        <v>0.5083178874625295</v>
      </c>
      <c r="C11" s="6"/>
      <c r="D11" s="6"/>
      <c r="E11" s="6"/>
      <c r="F11" s="8">
        <f>F27/(F26+F27)</f>
        <v>0.36189745545874175</v>
      </c>
      <c r="G11" s="8">
        <f>G27/(G26+G27)</f>
        <v>0.35100797280571533</v>
      </c>
      <c r="H11" s="8">
        <f>H27/(H26+H27)</f>
        <v>0.3404765142030756</v>
      </c>
      <c r="I11" s="8">
        <f>I27/(I26+I27)</f>
        <v>0.289568186120239</v>
      </c>
      <c r="J11" s="8">
        <f>J27/(J26+J27)</f>
        <v>0.27698831108057786</v>
      </c>
      <c r="K11" s="8">
        <f>K27/(K26+K27)</f>
        <v>0.2584708096577375</v>
      </c>
      <c r="L11" s="8">
        <f>L27/(L26+L27)</f>
        <v>0.25859102662717054</v>
      </c>
      <c r="M11" s="8">
        <f>M27/(M26+M27)</f>
        <v>0.2569901380927931</v>
      </c>
      <c r="N11" s="8">
        <f>N27/(N26+N27)</f>
        <v>0.2950504386237018</v>
      </c>
      <c r="O11" s="8">
        <f>O27/(O26+O27)</f>
        <v>0.3581009852954389</v>
      </c>
      <c r="P11" s="8">
        <f>P27/(P26+P27)</f>
        <v>0.34228875615424986</v>
      </c>
      <c r="Q11" s="8">
        <f>Q27/(Q26+Q27)</f>
        <v>0.3336567295819369</v>
      </c>
      <c r="R11" s="8">
        <f>R27/(R26+R27)</f>
        <v>0.3620630327769021</v>
      </c>
      <c r="S11" s="5"/>
      <c r="T11" s="8">
        <f>T27/(T26+T27)</f>
        <v>0.3347164429923374</v>
      </c>
      <c r="U11" s="8">
        <f>U27/(U26+U27)</f>
        <v>0.32692953794300283</v>
      </c>
      <c r="V11" s="8">
        <f>V27/(V26+V27)</f>
        <v>0.32430553031161596</v>
      </c>
      <c r="W11" s="8">
        <f>W27/(W26+W27)</f>
        <v>0.30112665633281666</v>
      </c>
      <c r="X11" s="8">
        <f>X27/(X26+X27)</f>
        <v>0.2967116565427284</v>
      </c>
      <c r="Y11" s="8">
        <f>Y27/(Y26+Y27)</f>
        <v>0.2933647955608322</v>
      </c>
      <c r="Z11" s="8">
        <f>Z27/(Z26+Z27)</f>
        <v>0.2899699362930808</v>
      </c>
      <c r="AA11" s="8">
        <f>AA27/(AA26+AA27)</f>
        <v>0.27107827800206824</v>
      </c>
      <c r="AB11" s="8">
        <f>AB27/(AB26+AB27)</f>
        <v>0.26513160120386897</v>
      </c>
      <c r="AC11" s="8">
        <f>AC27/(AC26+AC27)</f>
        <v>0.2726850151983523</v>
      </c>
      <c r="AD11" s="8">
        <f>AD27/(AD26+AD27)</f>
        <v>0.28608190578518145</v>
      </c>
      <c r="AE11" s="8">
        <f>AE27/(AE26+AE27)</f>
        <v>0.2761614829961257</v>
      </c>
      <c r="AF11" s="8">
        <f>AF27/(AF26+AF27)</f>
        <v>0.275480532530034</v>
      </c>
      <c r="AG11" s="8">
        <f>AG27/(AG26+AG27)</f>
        <v>0.284540843451324</v>
      </c>
      <c r="AH11" s="8">
        <f>AH27/(AH26+AH27)</f>
        <v>0.28142935598721774</v>
      </c>
      <c r="AI11" s="8">
        <f>AI27/(AI26+AI27)</f>
        <v>0.27507683100918234</v>
      </c>
      <c r="AJ11" s="8">
        <f>AJ27/(AJ26+AJ27)</f>
        <v>0.27491742376285944</v>
      </c>
      <c r="AK11" s="8">
        <f>AK27/(AK26+AK27)</f>
        <v>0.2640347130439944</v>
      </c>
      <c r="AL11" s="8">
        <f>AL27/(AL26+AL27)</f>
        <v>0.2563816946733886</v>
      </c>
      <c r="AM11" s="8">
        <f>AM27/(AM26+AM27)</f>
        <v>0.26255820115834505</v>
      </c>
      <c r="AN11" s="8">
        <f>AN27/(AN26+AN27)</f>
        <v>0.26492380082870987</v>
      </c>
      <c r="AO11" s="8">
        <f>AO27/(AO26+AO27)</f>
        <v>0.26061858948874933</v>
      </c>
      <c r="AP11" s="8">
        <f>AP27/(AP26+AP27)</f>
        <v>0.27928166057684833</v>
      </c>
      <c r="AQ11" s="8">
        <f>AQ27/(AQ26+AQ27)</f>
        <v>0.2833851387015424</v>
      </c>
      <c r="AR11" s="8">
        <f>AR27/(AR26+AR27)</f>
        <v>0.2486852696538771</v>
      </c>
      <c r="AS11" s="8">
        <f>AS27/(AS26+AS27)</f>
        <v>0.23911650150372232</v>
      </c>
      <c r="AT11" s="8">
        <f>AT27/(AT26+AT27)</f>
        <v>0.24606248674472858</v>
      </c>
      <c r="AU11" s="8">
        <f>AU27/(AU26+AU27)</f>
        <v>0.2520879547754618</v>
      </c>
      <c r="AV11" s="8">
        <f>AV27/(AV26+AV27)</f>
        <v>0.24416180724551176</v>
      </c>
      <c r="AW11" s="8">
        <f>AW27/(AW26+AW27)</f>
        <v>0.23993936643058394</v>
      </c>
      <c r="AX11" s="8">
        <f>AX27/(AX26+AX27)</f>
        <v>0.21698241301194146</v>
      </c>
      <c r="AY11" s="8">
        <f>AY27/(AY26+AY27)</f>
        <v>0.2298090201758227</v>
      </c>
      <c r="AZ11" s="8">
        <f>AZ27/(AZ26+AZ27)</f>
        <v>0.23173896014882994</v>
      </c>
      <c r="BA11" s="8">
        <f>BA27/(BA26+BA27)</f>
        <v>0.23364614580179982</v>
      </c>
      <c r="BB11" s="8">
        <f>BB27/(BB26+BB27)</f>
        <v>0.2328297364676175</v>
      </c>
      <c r="BC11" s="8">
        <f>BC27/(BC26+BC27)</f>
        <v>0.2289837677736587</v>
      </c>
      <c r="BD11" s="8">
        <f>BD27/(BD26+BD27)</f>
        <v>0.21434093716398148</v>
      </c>
      <c r="BE11" s="8">
        <f>BE27/(BE26+BE27)</f>
        <v>0.20991702355460384</v>
      </c>
      <c r="BF11" s="8">
        <f>BF27/(BF26+BF27)</f>
        <v>0.2145739745479731</v>
      </c>
      <c r="BG11" s="8">
        <f>BG27/(BG26+BG27)</f>
        <v>0.20923226046794244</v>
      </c>
      <c r="BH11" s="8">
        <f>BH27/(BH26+BH27)</f>
        <v>0.21141102706936765</v>
      </c>
      <c r="BI11" s="8">
        <f>BI27/(BI26+BI27)</f>
        <v>0.21318862250298215</v>
      </c>
      <c r="BJ11" s="8">
        <f>BJ27/(BJ26+BJ27)</f>
        <v>0.2190304489844795</v>
      </c>
      <c r="BK11" s="8">
        <f>BK27/(BK26+BK27)</f>
        <v>0.242761378417999</v>
      </c>
      <c r="BL11" s="8">
        <f>BL27/(BL26+BL27)</f>
        <v>0.24452103277415457</v>
      </c>
      <c r="BM11" s="8">
        <f>BM27/(BM26+BM27)</f>
        <v>0.24494518024148115</v>
      </c>
      <c r="BN11" s="8">
        <f>BN27/(BN26+BN27)</f>
        <v>0.24312623686835158</v>
      </c>
      <c r="BO11" s="8">
        <f>BO27/(BO26+BO27)</f>
        <v>0.24234113812835106</v>
      </c>
      <c r="BP11" s="8">
        <f>BP27/(BP26+BP27)</f>
        <v>0.23872145961628882</v>
      </c>
      <c r="BQ11" s="5"/>
      <c r="BR11" s="8">
        <f>BR27/(BR26+BR27)</f>
        <v>0.20736092675274526</v>
      </c>
      <c r="BS11" s="8">
        <f>BS27/(BS26+BS27)</f>
        <v>0.198912724729873</v>
      </c>
      <c r="BT11" s="8">
        <f>BT27/(BT26+BT27)</f>
        <v>0.19313504042557683</v>
      </c>
      <c r="BU11" s="8">
        <f>BU27/(BU26+BU27)</f>
        <v>0.22189441366242116</v>
      </c>
      <c r="BV11" s="8">
        <f>BV27/(BV26+BV27)</f>
        <v>0.2246409711104208</v>
      </c>
      <c r="BW11" s="8">
        <f>BW27/(BW26+BW27)</f>
        <v>0.22528271784524423</v>
      </c>
      <c r="BX11" s="8">
        <f>BX27/(BX26+BX27)</f>
        <v>0.2121205114569123</v>
      </c>
      <c r="BY11" s="8">
        <f>BY27/(BY26+BY27)</f>
        <v>0.21273876782351359</v>
      </c>
      <c r="BZ11" s="8">
        <f>BZ27/(BZ26+BZ27)</f>
        <v>0.21761458757522284</v>
      </c>
      <c r="CA11" s="8">
        <f>CA27/(CA26+CA27)</f>
        <v>0.21778371662329746</v>
      </c>
      <c r="CB11" s="8">
        <f>CB27/(CB26+CB27)</f>
        <v>0.22286609240407204</v>
      </c>
    </row>
    <row r="12" spans="1:80" ht="12.75">
      <c r="A12" s="3"/>
      <c r="B12" s="3"/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ht="12.75">
      <c r="A13" s="7" t="s">
        <v>12</v>
      </c>
      <c r="B13" s="3"/>
      <c r="C13" s="9"/>
      <c r="D13" s="9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ht="36.75">
      <c r="A14" s="3" t="s">
        <v>11</v>
      </c>
      <c r="B14" s="8">
        <f>B33/(B32+B33)</f>
        <v>0.6104710192910431</v>
      </c>
      <c r="C14" s="9"/>
      <c r="D14" s="9"/>
      <c r="E14" s="9"/>
      <c r="F14" s="8">
        <f>F33/(F32+F33)</f>
        <v>0.48396317505234077</v>
      </c>
      <c r="G14" s="8">
        <f>G33/(G32+G33)</f>
        <v>0.4721613909350322</v>
      </c>
      <c r="H14" s="8">
        <f>H33/(H32+H33)</f>
        <v>0.3549694979665311</v>
      </c>
      <c r="I14" s="8">
        <f>I33/(I32+I33)</f>
        <v>0.4268257125879778</v>
      </c>
      <c r="J14" s="8">
        <f>J33/(J32+J33)</f>
        <v>0.39378800300608047</v>
      </c>
      <c r="K14" s="8">
        <f>K33/(K32+K33)</f>
        <v>0.3905721789176655</v>
      </c>
      <c r="L14" s="8">
        <f>L33/(L32+L33)</f>
        <v>0.36647657139775</v>
      </c>
      <c r="M14" s="8">
        <f>M33/(M32+M33)</f>
        <v>0.36367488102158857</v>
      </c>
      <c r="N14" s="8">
        <f>N33/(N32+N33)</f>
        <v>0.40195553634832315</v>
      </c>
      <c r="O14" s="8">
        <f>O33/(O32+O33)</f>
        <v>0.4764012566191597</v>
      </c>
      <c r="P14" s="8">
        <f>P33/(P32+P33)</f>
        <v>0.43532060540593026</v>
      </c>
      <c r="Q14" s="8">
        <f>Q33/(Q32+Q33)</f>
        <v>0.42164355683058097</v>
      </c>
      <c r="R14" s="8">
        <f>R33/(R32+R33)</f>
        <v>0.45124649473017675</v>
      </c>
      <c r="S14" s="3"/>
      <c r="T14" s="8">
        <f>T33/(T32+T33)</f>
        <v>0.40150431889111954</v>
      </c>
      <c r="U14" s="8">
        <f>U33/(U32+U33)</f>
        <v>0.41653822764636805</v>
      </c>
      <c r="V14" s="8">
        <f>V33/(V32+V33)</f>
        <v>0.42059415574433145</v>
      </c>
      <c r="W14" s="8">
        <f>W33/(W32+W33)</f>
        <v>0.40873831638944497</v>
      </c>
      <c r="X14" s="8">
        <f>X33/(X32+X33)</f>
        <v>0.39796485188553754</v>
      </c>
      <c r="Y14" s="8">
        <f>Y33/(Y32+Y33)</f>
        <v>0.3818330919565785</v>
      </c>
      <c r="Z14" s="8">
        <f>Z33/(Z32+Z33)</f>
        <v>0.380596998865913</v>
      </c>
      <c r="AA14" s="8">
        <f>AA33/(AA32+AA33)</f>
        <v>0.37847318214789166</v>
      </c>
      <c r="AB14" s="8">
        <f>AB33/(AB32+AB33)</f>
        <v>0.34385552744022746</v>
      </c>
      <c r="AC14" s="8">
        <f>AC33/(AC32+AC33)</f>
        <v>0.338280846430571</v>
      </c>
      <c r="AD14" s="8">
        <f>AD33/(AD32+AD33)</f>
        <v>0.3250214520431846</v>
      </c>
      <c r="AE14" s="8">
        <f>AE33/(AE32+AE33)</f>
        <v>0.31740008460247965</v>
      </c>
      <c r="AF14" s="8">
        <f>AF33/(AF32+AF33)</f>
        <v>0.31922006555730414</v>
      </c>
      <c r="AG14" s="8">
        <f>AG33/(AG32+AG33)</f>
        <v>0.3292501937934767</v>
      </c>
      <c r="AH14" s="8">
        <f>AH33/(AH32+AH33)</f>
        <v>0.3264557320556093</v>
      </c>
      <c r="AI14" s="8">
        <f>AI33/(AI32+AI33)</f>
        <v>0.33534724133460403</v>
      </c>
      <c r="AJ14" s="8">
        <f>AJ33/(AJ32+AJ33)</f>
        <v>0.3411891235333545</v>
      </c>
      <c r="AK14" s="8">
        <f>AK33/(AK32+AK33)</f>
        <v>0.34452501952767145</v>
      </c>
      <c r="AL14" s="8">
        <f>AL33/(AL32+AL33)</f>
        <v>0.3447488124396602</v>
      </c>
      <c r="AM14" s="8">
        <f>AM33/(AM32+AM33)</f>
        <v>0.3422091177137673</v>
      </c>
      <c r="AN14" s="8">
        <f>AN33/(AN32+AN33)</f>
        <v>0.36480943428473767</v>
      </c>
      <c r="AO14" s="8">
        <f>AO33/(AO32+AO33)</f>
        <v>0.3729942722508836</v>
      </c>
      <c r="AP14" s="8">
        <f>AP33/(AP32+AP33)</f>
        <v>0.4030496600041212</v>
      </c>
      <c r="AQ14" s="8">
        <f>AQ33/(AQ32+AQ33)</f>
        <v>0.41638211704915423</v>
      </c>
      <c r="AR14" s="8">
        <f>AR33/(AR32+AR33)</f>
        <v>0.40875105889285845</v>
      </c>
      <c r="AS14" s="8">
        <f>AS33/(AS32+AS33)</f>
        <v>0.40528245074294694</v>
      </c>
      <c r="AT14" s="8">
        <f>AT33/(AT32+AT33)</f>
        <v>0.4222286429740923</v>
      </c>
      <c r="AU14" s="8">
        <f>AU33/(AU32+AU33)</f>
        <v>0.4589098784743112</v>
      </c>
      <c r="AV14" s="8">
        <f>AV33/(AV32+AV33)</f>
        <v>0.4545131845841785</v>
      </c>
      <c r="AW14" s="8">
        <f>AW33/(AW32+AW33)</f>
        <v>0.46781704238837146</v>
      </c>
      <c r="AX14" s="8">
        <f>AX33/(AX32+AX33)</f>
        <v>0.4727956328404613</v>
      </c>
      <c r="AY14" s="8">
        <f>AY33/(AY32+AY33)</f>
        <v>0.4474174990517132</v>
      </c>
      <c r="AZ14" s="8">
        <f>AZ33/(AZ32+AZ33)</f>
        <v>0.4539300911427247</v>
      </c>
      <c r="BA14" s="8">
        <f>BA33/(BA32+BA33)</f>
        <v>0.4472748583707756</v>
      </c>
      <c r="BB14" s="8">
        <f>BB33/(BB32+BB33)</f>
        <v>0.4221327726043857</v>
      </c>
      <c r="BC14" s="8">
        <f>BC33/(BC32+BC33)</f>
        <v>0.4548861802429287</v>
      </c>
      <c r="BD14" s="8">
        <f>BD33/(BD32+BD33)</f>
        <v>0.44085050169498113</v>
      </c>
      <c r="BE14" s="8">
        <f>BE33/(BE32+BE33)</f>
        <v>0.437894643095694</v>
      </c>
      <c r="BF14" s="8">
        <f>BF33/(BF32+BF33)</f>
        <v>0.4357446589623127</v>
      </c>
      <c r="BG14" s="8">
        <f>BG33/(BG32+BG33)</f>
        <v>0.4449306665167854</v>
      </c>
      <c r="BH14" s="8">
        <f>BH33/(BH32+BH33)</f>
        <v>0.43469103229094835</v>
      </c>
      <c r="BI14" s="8">
        <f>BI33/(BI32+BI33)</f>
        <v>0.4590697900534068</v>
      </c>
      <c r="BJ14" s="8">
        <f>BJ33/(BJ32+BJ33)</f>
        <v>0.4592470032078339</v>
      </c>
      <c r="BK14" s="8">
        <f>BK33/(BK32+BK33)</f>
        <v>0.4575962869582082</v>
      </c>
      <c r="BL14" s="8">
        <f>BL33/(BL32+BL33)</f>
        <v>0.4688648421809898</v>
      </c>
      <c r="BM14" s="8">
        <f>BM33/(BM32+BM33)</f>
        <v>0.4720208260938705</v>
      </c>
      <c r="BN14" s="8">
        <f>BN33/(BN32+BN33)</f>
        <v>0.46209274243604065</v>
      </c>
      <c r="BO14" s="8">
        <f>BO33/(BO32+BO33)</f>
        <v>0.45885964682112773</v>
      </c>
      <c r="BP14" s="8">
        <f>BP33/(BP32+BP33)</f>
        <v>0.4508800534318155</v>
      </c>
      <c r="BQ14" s="3"/>
      <c r="BR14" s="8">
        <f>BR33/(BR33+BR32)</f>
        <v>0.45428785460704163</v>
      </c>
      <c r="BS14" s="8">
        <f>BS33/(BS33+BS32)</f>
        <v>0.45557863864108517</v>
      </c>
      <c r="BT14" s="8">
        <f>BT33/(BT33+BT32)</f>
        <v>0.4257955755353129</v>
      </c>
      <c r="BU14" s="8">
        <f>BU33/(BU33+BU32)</f>
        <v>0.46445981181271967</v>
      </c>
      <c r="BV14" s="8">
        <f>BV33/(BV33+BV32)</f>
        <v>0.4739771618752511</v>
      </c>
      <c r="BW14" s="8">
        <f>BW33/(BW33+BW32)</f>
        <v>0.46352360237493384</v>
      </c>
      <c r="BX14" s="8">
        <f>BX33/(BX33+BX32)</f>
        <v>0.4105430315107734</v>
      </c>
      <c r="BY14" s="8">
        <f>BY33/(BY33+BY32)</f>
        <v>0.40141515043405873</v>
      </c>
      <c r="BZ14" s="8">
        <f>BZ33/(BZ33+BZ32)</f>
        <v>0.39463709905526956</v>
      </c>
      <c r="CA14" s="8">
        <f>CA33/(CA33+CA32)</f>
        <v>0.39228698088063313</v>
      </c>
      <c r="CB14" s="8">
        <f>CB33/(CB33+CB32)</f>
        <v>0.3738264665430844</v>
      </c>
    </row>
    <row r="15" spans="1:80" ht="12.75">
      <c r="A15" s="3"/>
      <c r="B15" s="3"/>
      <c r="C15" s="9"/>
      <c r="D15" s="9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ht="12.75">
      <c r="A16" s="7" t="s">
        <v>13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ht="36.75">
      <c r="A17" s="3" t="s">
        <v>11</v>
      </c>
      <c r="B17" s="8">
        <f>B42/(B41+B42)</f>
        <v>0.5603154808048805</v>
      </c>
      <c r="C17" s="8">
        <f>C42/(C41+C42)</f>
        <v>0.5038304570083434</v>
      </c>
      <c r="D17" s="8">
        <f>D42/(D41+D42)</f>
        <v>0.45468146471053367</v>
      </c>
      <c r="E17" s="8">
        <f>E42/(E41+E42)</f>
        <v>0.43337811264918324</v>
      </c>
      <c r="F17" s="8">
        <f>F42/(F41+F42)</f>
        <v>0.3996821789385842</v>
      </c>
      <c r="G17" s="8">
        <f>G42/(G41+G42)</f>
        <v>0.39020300088261256</v>
      </c>
      <c r="H17" s="8">
        <f>H42/(H41+H42)</f>
        <v>0.3447901228443331</v>
      </c>
      <c r="I17" s="8">
        <f>I42/(I41+I42)</f>
        <v>0.32656201816427427</v>
      </c>
      <c r="J17" s="8">
        <f>J42/(J41+J42)</f>
        <v>0.3125185639974056</v>
      </c>
      <c r="K17" s="8">
        <f>K42/(K41+K42)</f>
        <v>0.301403363016803</v>
      </c>
      <c r="L17" s="8">
        <f>L42/(L41+L42)</f>
        <v>0.29421835351116127</v>
      </c>
      <c r="M17" s="8">
        <f>M42/(M41+M42)</f>
        <v>0.291242055847118</v>
      </c>
      <c r="N17" s="8">
        <f>N42/(N41+N42)</f>
        <v>0.328701932404116</v>
      </c>
      <c r="O17" s="8">
        <f>O42/(O41+O42)</f>
        <v>0.39209743958579213</v>
      </c>
      <c r="P17" s="8">
        <f>P42/(P41+P42)</f>
        <v>0.37042294489594985</v>
      </c>
      <c r="Q17" s="8">
        <f>Q42/(Q41+Q42)</f>
        <v>0.3619225488628406</v>
      </c>
      <c r="R17" s="8">
        <f>R42/(R41+R42)</f>
        <v>0.39113614736107194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8">
        <f>BR42/(BR41+BR42)</f>
        <v>0.3124566802517397</v>
      </c>
      <c r="BS17" s="8">
        <f>BS42/(BS41+BS42)</f>
        <v>0.307929875556363</v>
      </c>
      <c r="BT17" s="8">
        <f>BT42/(BT41+BT42)</f>
        <v>0.2900360912999027</v>
      </c>
      <c r="BU17" s="8">
        <f>BU42/(BU41+BU42)</f>
        <v>0.3330821695355635</v>
      </c>
      <c r="BV17" s="8">
        <f>BV42/(BV41+BV42)</f>
        <v>0.33793984589911735</v>
      </c>
      <c r="BW17" s="8">
        <f>BW42/(BW41+BW42)</f>
        <v>0.33103700224414173</v>
      </c>
      <c r="BX17" s="8">
        <f>BX42/(BX41+BX42)</f>
        <v>0.29667617594374046</v>
      </c>
      <c r="BY17" s="8">
        <f>BY42/(BY41+BY42)</f>
        <v>0.29385224948875255</v>
      </c>
      <c r="BZ17" s="8">
        <f>BZ42/(BZ41+BZ42)</f>
        <v>0.29628186434712656</v>
      </c>
      <c r="CA17" s="8">
        <f>CA42/(CA41+CA42)</f>
        <v>0.2985672198020799</v>
      </c>
      <c r="CB17" s="8">
        <f>CB42/(CB41+CB42)</f>
        <v>0.2932298344389319</v>
      </c>
    </row>
    <row r="18" spans="1:80" ht="12.75">
      <c r="A18" s="5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2.75">
      <c r="A19" s="3" t="s">
        <v>15</v>
      </c>
      <c r="B19" s="8"/>
      <c r="C19" s="8">
        <f>C42/SUM(C41:C43)</f>
        <v>0.40222062838112077</v>
      </c>
      <c r="D19" s="8">
        <f>D42/SUM(D41:D43)</f>
        <v>0.35845528054211384</v>
      </c>
      <c r="E19" s="8">
        <f>E42/SUM(E41:E43)</f>
        <v>0.35984183487069066</v>
      </c>
      <c r="F19" s="8">
        <f>F42/SUM(F41:F43)</f>
        <v>0.33229018282196815</v>
      </c>
      <c r="G19" s="8">
        <f>G42/SUM(G41:G43)</f>
        <v>0.32961756165581557</v>
      </c>
      <c r="H19" s="8">
        <f>H42/SUM(H41:H43)</f>
        <v>0.300824761455441</v>
      </c>
      <c r="I19" s="8"/>
      <c r="J19" s="8"/>
      <c r="K19" s="8">
        <f>K42/SUM(K41:K43)</f>
        <v>0.2751593430238944</v>
      </c>
      <c r="L19" s="8">
        <f>L42/SUM(L41:L43)</f>
        <v>0.27009195152184456</v>
      </c>
      <c r="M19" s="8">
        <f>M42/SUM(M41:M43)</f>
        <v>0.2636768243785084</v>
      </c>
      <c r="N19" s="8">
        <f>N42/SUM(N41:N43)</f>
        <v>0.30198281695921675</v>
      </c>
      <c r="O19" s="8">
        <f>O42/SUM(O41:O43)</f>
        <v>0.36561230409184486</v>
      </c>
      <c r="P19" s="8">
        <f>P42/SUM(P41:P43)</f>
        <v>0.3384346983362089</v>
      </c>
      <c r="Q19" s="8">
        <f>Q42/SUM(Q41:Q43)</f>
        <v>0.3272415062813954</v>
      </c>
      <c r="R19" s="8">
        <f>R42/SUM(R41:R43)</f>
        <v>0.35387491896982254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8">
        <f>BR42/SUM(BR41:BR43)</f>
        <v>0.278038190161346</v>
      </c>
      <c r="BS19" s="8">
        <f>BS42/SUM(BS41:BS43)</f>
        <v>0.2749232462492035</v>
      </c>
      <c r="BT19" s="8">
        <f>BT42/SUM(BT41:BT43)</f>
        <v>0.25778128113333554</v>
      </c>
      <c r="BU19" s="8">
        <f>BU42/SUM(BU41:BU43)</f>
        <v>0.2973396112631628</v>
      </c>
      <c r="BV19" s="8">
        <f>BV42/SUM(BV41:BV43)</f>
        <v>0.300850752678188</v>
      </c>
      <c r="BW19" s="8">
        <f>BW42/SUM(BW41:BW43)</f>
        <v>0.2916221279725986</v>
      </c>
      <c r="BX19" s="8">
        <f>BX42/SUM(BX41:BX43)</f>
        <v>0.24663835419998897</v>
      </c>
      <c r="BY19" s="8">
        <f>BY42/SUM(BY41:BY43)</f>
        <v>0.24387682581439013</v>
      </c>
      <c r="BZ19" s="8">
        <f>BZ42/SUM(BZ41:BZ43)</f>
        <v>0.24413510238324582</v>
      </c>
      <c r="CA19" s="8">
        <f>CA42/SUM(CA41:CA43)</f>
        <v>0.24305349144690316</v>
      </c>
      <c r="CB19" s="8">
        <f>CB42/SUM(CB41:CB43)</f>
        <v>0.23014744487224362</v>
      </c>
    </row>
    <row r="20" spans="1:80" ht="12.75">
      <c r="A20" s="3" t="s">
        <v>16</v>
      </c>
      <c r="B20" s="8"/>
      <c r="C20" s="8">
        <f>(1-C19)-C21</f>
        <v>0.3961047264801873</v>
      </c>
      <c r="D20" s="8">
        <f>(1-D19)-D21</f>
        <v>0.4299104399965916</v>
      </c>
      <c r="E20" s="8">
        <f>(1-E19)-E21</f>
        <v>0.4704765969278719</v>
      </c>
      <c r="F20" s="8">
        <f>(1-F19)-F21</f>
        <v>0.49909585421479546</v>
      </c>
      <c r="G20" s="8">
        <f>(1-G19)-G21</f>
        <v>0.515115976810683</v>
      </c>
      <c r="H20" s="8">
        <f>(1-H19)-H21</f>
        <v>0.5716618369824682</v>
      </c>
      <c r="I20" s="8"/>
      <c r="J20" s="8"/>
      <c r="K20" s="8">
        <f>(1-K19)-K21</f>
        <v>0.6377679059283825</v>
      </c>
      <c r="L20" s="8">
        <f>(1-L19)-L21</f>
        <v>0.6479063592517846</v>
      </c>
      <c r="M20" s="8">
        <f>(1-M19)-M21</f>
        <v>0.6416760224538893</v>
      </c>
      <c r="N20" s="8">
        <f>(1-N19)-N21</f>
        <v>0.6167304219637295</v>
      </c>
      <c r="O20" s="8">
        <f>(1-O19)-O21</f>
        <v>0.5668403650152886</v>
      </c>
      <c r="P20" s="8">
        <f>(1-P19)-P21</f>
        <v>0.5752092942930104</v>
      </c>
      <c r="Q20" s="8">
        <f>(1-Q19)-Q21</f>
        <v>0.576934006710506</v>
      </c>
      <c r="R20" s="8">
        <f>(1-R19)-R21</f>
        <v>0.5508609929558728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8">
        <f>(1-BR19)-BR21</f>
        <v>0.598171297210081</v>
      </c>
      <c r="BS20" s="8">
        <f>(1-BS19)-BS21</f>
        <v>0.6050191385528416</v>
      </c>
      <c r="BT20" s="8">
        <f>(1-BT19)-BT21</f>
        <v>0.6170940006374785</v>
      </c>
      <c r="BU20" s="8">
        <f>(1-BU19)-BU21</f>
        <v>0.5824525290421312</v>
      </c>
      <c r="BV20" s="8">
        <f>(1-BV19)-BV21</f>
        <v>0.5758685412216594</v>
      </c>
      <c r="BW20" s="8">
        <f>(1-BW19)-BW21</f>
        <v>0.5732205211584489</v>
      </c>
      <c r="BX20" s="8">
        <f>(1-BX19)-BX21</f>
        <v>0.5504823251604568</v>
      </c>
      <c r="BY20" s="8">
        <f>(1-BY19)-BY21</f>
        <v>0.551202417539393</v>
      </c>
      <c r="BZ20" s="8">
        <f>(1-BZ19)-BZ21</f>
        <v>0.5422669288903225</v>
      </c>
      <c r="CA20" s="8">
        <f>(1-CA19)-CA21</f>
        <v>0.5285452293749939</v>
      </c>
      <c r="CB20" s="8">
        <f>(1-CB19)-CB21</f>
        <v>0.4957570091106986</v>
      </c>
    </row>
    <row r="21" spans="1:80" ht="12.75">
      <c r="A21" s="3" t="s">
        <v>17</v>
      </c>
      <c r="B21" s="5"/>
      <c r="C21" s="8">
        <f>C43/C40</f>
        <v>0.201674645138692</v>
      </c>
      <c r="D21" s="8">
        <f>D43/D40</f>
        <v>0.21163427946129457</v>
      </c>
      <c r="E21" s="8">
        <f>E43/E40</f>
        <v>0.16968156820143745</v>
      </c>
      <c r="F21" s="8">
        <f>F43/F40</f>
        <v>0.16861396296323633</v>
      </c>
      <c r="G21" s="8">
        <f>G43/G40</f>
        <v>0.15526646153350138</v>
      </c>
      <c r="H21" s="8">
        <f>H43/H40</f>
        <v>0.12751340156209084</v>
      </c>
      <c r="I21" s="5"/>
      <c r="J21" s="5"/>
      <c r="K21" s="8">
        <f>K43/K40</f>
        <v>0.08707275104772312</v>
      </c>
      <c r="L21" s="8">
        <f>L43/L40</f>
        <v>0.0820016892263708</v>
      </c>
      <c r="M21" s="8">
        <f>M43/M40</f>
        <v>0.09464715316760225</v>
      </c>
      <c r="N21" s="8">
        <f>N43/N40</f>
        <v>0.08128676107705385</v>
      </c>
      <c r="O21" s="8">
        <f>O43/O40</f>
        <v>0.06754733089286656</v>
      </c>
      <c r="P21" s="8">
        <f>P43/P40</f>
        <v>0.0863560073707808</v>
      </c>
      <c r="Q21" s="8">
        <f>Q43/Q40</f>
        <v>0.09582448700809862</v>
      </c>
      <c r="R21" s="8">
        <f>R43/R40</f>
        <v>0.09526408807430477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8">
        <f>BR43/BR40</f>
        <v>0.12379051262857302</v>
      </c>
      <c r="BS21" s="8">
        <f>BS43/BS40</f>
        <v>0.12005761519795492</v>
      </c>
      <c r="BT21" s="8">
        <f>BT43/BT40</f>
        <v>0.12512471822918592</v>
      </c>
      <c r="BU21" s="8">
        <f>BU43/BU40</f>
        <v>0.12020785969470607</v>
      </c>
      <c r="BV21" s="8">
        <f>BV43/BV40</f>
        <v>0.12328070610015254</v>
      </c>
      <c r="BW21" s="8">
        <f>BW43/BW40</f>
        <v>0.13515735086895256</v>
      </c>
      <c r="BX21" s="8">
        <f>BX43/BX40</f>
        <v>0.20287932063955416</v>
      </c>
      <c r="BY21" s="8">
        <f>BY43/BY40</f>
        <v>0.20492075664621676</v>
      </c>
      <c r="BZ21" s="8">
        <f>BZ43/BZ40</f>
        <v>0.2135979687264317</v>
      </c>
      <c r="CA21" s="8">
        <f>CA43/CA40</f>
        <v>0.22840127917810288</v>
      </c>
      <c r="CB21" s="8">
        <f>CB43/CB40</f>
        <v>0.2740955460170578</v>
      </c>
    </row>
    <row r="22" spans="1:80" ht="12.75">
      <c r="A22" s="3"/>
      <c r="B22" s="3"/>
      <c r="C22" s="9"/>
      <c r="D22" s="9"/>
      <c r="E22" s="9"/>
      <c r="F22" s="9"/>
      <c r="G22" s="9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3"/>
    </row>
    <row r="23" spans="1:80" ht="12.75" customHeight="1">
      <c r="A23" s="3"/>
      <c r="B23" s="3" t="s">
        <v>18</v>
      </c>
      <c r="C23" s="3"/>
      <c r="D23" s="3"/>
      <c r="E23" s="9"/>
      <c r="F23" s="9"/>
      <c r="G23" s="9"/>
      <c r="H23" s="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 t="s">
        <v>19</v>
      </c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 t="s">
        <v>19</v>
      </c>
      <c r="BS23" s="3"/>
      <c r="BT23" s="3"/>
      <c r="BU23" s="9"/>
      <c r="BV23" s="9"/>
      <c r="BW23" s="9"/>
      <c r="BX23" s="9"/>
      <c r="BY23" s="9"/>
      <c r="BZ23" s="9"/>
      <c r="CA23" s="9"/>
      <c r="CB23" s="3"/>
    </row>
    <row r="24" spans="1:80" ht="12.75">
      <c r="A24" s="2" t="s">
        <v>10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ht="12.75">
      <c r="A25" s="11" t="s">
        <v>20</v>
      </c>
      <c r="B25" s="10">
        <f>SUM(B26:B28)</f>
        <v>43701</v>
      </c>
      <c r="C25" s="10"/>
      <c r="D25" s="10"/>
      <c r="E25" s="10"/>
      <c r="F25" s="10">
        <f>SUM(F26:F28)</f>
        <v>233323</v>
      </c>
      <c r="G25" s="10">
        <f>SUM(G26:G28)</f>
        <v>283589</v>
      </c>
      <c r="H25" s="10">
        <f>SUM(H26:H28)</f>
        <v>566321</v>
      </c>
      <c r="I25" s="10">
        <f>SUM(I26:I28)</f>
        <v>734321</v>
      </c>
      <c r="J25" s="10">
        <f>SUM(J26:J28)</f>
        <v>803496</v>
      </c>
      <c r="K25" s="10">
        <f>SUM(K26:K28)</f>
        <v>971211</v>
      </c>
      <c r="L25" s="10">
        <f>SUM(L26:L28)</f>
        <v>1049315</v>
      </c>
      <c r="M25" s="10">
        <f>SUM(M26:M28)</f>
        <v>1149897</v>
      </c>
      <c r="N25" s="10">
        <f>SUM(N26:N28)</f>
        <v>947643</v>
      </c>
      <c r="O25" s="10">
        <f>SUM(O26:O28)</f>
        <v>701392</v>
      </c>
      <c r="P25" s="10">
        <f>SUM(P26:P28)</f>
        <v>813050</v>
      </c>
      <c r="Q25" s="10">
        <f>SUM(Q26:Q28)</f>
        <v>922334</v>
      </c>
      <c r="R25" s="10">
        <f>SUM(R26:R28)</f>
        <v>910188</v>
      </c>
      <c r="S25" s="10"/>
      <c r="T25" s="10">
        <f>SUM(T26:T28)</f>
        <v>1792338</v>
      </c>
      <c r="U25" s="10">
        <f>SUM(U26:U28)</f>
        <v>2232322</v>
      </c>
      <c r="V25" s="10">
        <f>SUM(V26:V28)</f>
        <v>2338295</v>
      </c>
      <c r="W25" s="10">
        <f>SUM(W26:W28)</f>
        <v>2499875</v>
      </c>
      <c r="X25" s="10">
        <f>SUM(X26:X28)</f>
        <v>2672379</v>
      </c>
      <c r="Y25" s="10">
        <f>SUM(Y26:Y28)</f>
        <v>2832603</v>
      </c>
      <c r="Z25" s="10">
        <f>SUM(Z26:Z28)</f>
        <v>2926465</v>
      </c>
      <c r="AA25" s="10">
        <f>SUM(AA26:AA28)</f>
        <v>3183372</v>
      </c>
      <c r="AB25" s="10">
        <f>SUM(AB26:AB28)</f>
        <v>3369802</v>
      </c>
      <c r="AC25" s="10">
        <f>SUM(AC26:AC28)</f>
        <v>3450703</v>
      </c>
      <c r="AD25" s="10">
        <f>SUM(AD26:AD28)</f>
        <v>3423177</v>
      </c>
      <c r="AE25" s="10">
        <f>SUM(AE26:AE28)</f>
        <v>3716800</v>
      </c>
      <c r="AF25" s="10">
        <f>SUM(AF26:AF28)</f>
        <v>3873359</v>
      </c>
      <c r="AG25" s="10">
        <f>SUM(AG26:AG28)</f>
        <v>3918021</v>
      </c>
      <c r="AH25" s="10">
        <f>SUM(AH26:AH28)</f>
        <v>4056876</v>
      </c>
      <c r="AI25" s="10">
        <f>SUM(AI26:AI28)</f>
        <v>4170842</v>
      </c>
      <c r="AJ25" s="10">
        <f>SUM(AJ26:AJ28)</f>
        <v>4524304</v>
      </c>
      <c r="AK25" s="10">
        <f>SUM(AK26:AK28)</f>
        <v>4717535</v>
      </c>
      <c r="AL25" s="10">
        <f>SUM(AL26:AL28)</f>
        <v>5177269</v>
      </c>
      <c r="AM25" s="10">
        <f>SUM(AM26:AM28)</f>
        <v>5283.4</v>
      </c>
      <c r="AN25" s="10">
        <f>SUM(AN26:AN28)</f>
        <v>5695.6</v>
      </c>
      <c r="AO25" s="10">
        <f>SUM(AO26:AO28)</f>
        <v>6288.5</v>
      </c>
      <c r="AP25" s="10">
        <f>SUM(AP26:AP28)</f>
        <v>6431.5</v>
      </c>
      <c r="AQ25" s="10">
        <f>SUM(AQ26:AQ28)</f>
        <v>6820.400000000001</v>
      </c>
      <c r="AR25" s="10">
        <f>SUM(AR26:AR28)</f>
        <v>7454</v>
      </c>
      <c r="AS25" s="10">
        <f>SUM(AS26:AS28)</f>
        <v>8113.2</v>
      </c>
      <c r="AT25" s="10">
        <f>SUM(AT26:AT28)</f>
        <v>8958.7</v>
      </c>
      <c r="AU25" s="10">
        <f>SUM(AU26:AU28)</f>
        <v>9782.3</v>
      </c>
      <c r="AV25" s="10">
        <f>SUM(AV26:AV28)</f>
        <v>10889.5</v>
      </c>
      <c r="AW25" s="10">
        <f>SUM(AW26:AW28)</f>
        <v>11676.7</v>
      </c>
      <c r="AX25" s="10">
        <f>SUM(AX26:AX28)</f>
        <v>13993.3</v>
      </c>
      <c r="AY25" s="10">
        <f>SUM(AY26:AY28)</f>
        <v>14844.5</v>
      </c>
      <c r="AZ25" s="10">
        <f>SUM(AZ26:AZ28)</f>
        <v>16340.8</v>
      </c>
      <c r="BA25" s="10">
        <f>SUM(BA26:BA28)</f>
        <v>18168.5</v>
      </c>
      <c r="BB25" s="10">
        <f>SUM(BB26:BB28)</f>
        <v>18692.2</v>
      </c>
      <c r="BC25" s="10">
        <f>SUM(BC26:BC28)</f>
        <v>20662.6</v>
      </c>
      <c r="BD25" s="10">
        <f>SUM(BD26:BD28)</f>
        <v>22506.2</v>
      </c>
      <c r="BE25" s="10">
        <f>SUM(BE26:BE28)</f>
        <v>23910.4</v>
      </c>
      <c r="BF25" s="10">
        <f>SUM(BF26:BF28)</f>
        <v>25844.699999999997</v>
      </c>
      <c r="BG25" s="10">
        <f>SUM(BG26:BG28)</f>
        <v>27648.7</v>
      </c>
      <c r="BH25" s="10">
        <f>SUM(BH26:BH28)</f>
        <v>28596.9</v>
      </c>
      <c r="BI25" s="10">
        <f>SUM(BI26:BI28)</f>
        <v>29760.5</v>
      </c>
      <c r="BJ25" s="10">
        <f>SUM(BJ26:BJ28)</f>
        <v>30063.399999999998</v>
      </c>
      <c r="BK25" s="10">
        <f>SUM(BK26:BK28)</f>
        <v>29059.4</v>
      </c>
      <c r="BL25" s="10">
        <f>SUM(BL26:BL28)</f>
        <v>29102.199999999997</v>
      </c>
      <c r="BM25" s="10">
        <f>SUM(BM26:BM28)</f>
        <v>29907.1</v>
      </c>
      <c r="BN25" s="10">
        <f>SUM(BN26:BN28)</f>
        <v>31783.9</v>
      </c>
      <c r="BO25" s="10">
        <f>SUM(BO26:BO28)</f>
        <v>33291.5</v>
      </c>
      <c r="BP25" s="10">
        <f>SUM(BP26:BP28)</f>
        <v>34880.4</v>
      </c>
      <c r="BQ25" s="10"/>
      <c r="BR25" s="10">
        <f>SUM(BR26:BR28)</f>
        <v>45521</v>
      </c>
      <c r="BS25" s="10">
        <f>SUM(BS26:BS28)</f>
        <v>48414</v>
      </c>
      <c r="BT25" s="10">
        <f>SUM(BT26:BT28)</f>
        <v>51507</v>
      </c>
      <c r="BU25" s="10">
        <f>SUM(BU26:BU28)</f>
        <v>46039</v>
      </c>
      <c r="BV25" s="10">
        <f>SUM(BV26:BV28)</f>
        <v>46402</v>
      </c>
      <c r="BW25" s="10">
        <f>SUM(BW26:BW28)</f>
        <v>47443</v>
      </c>
      <c r="BX25" s="10">
        <f>SUM(BX26:BX28)</f>
        <v>48366</v>
      </c>
      <c r="BY25" s="10">
        <f>SUM(BY26:BY28)</f>
        <v>49958</v>
      </c>
      <c r="BZ25" s="10">
        <f>SUM(BZ26:BZ28)</f>
        <v>49602</v>
      </c>
      <c r="CA25" s="10">
        <f>SUM(CA26:CA28)</f>
        <v>48274</v>
      </c>
      <c r="CB25" s="10">
        <v>43919</v>
      </c>
    </row>
    <row r="26" spans="1:80" ht="12.75">
      <c r="A26" s="11" t="s">
        <v>21</v>
      </c>
      <c r="B26" s="10">
        <v>21487</v>
      </c>
      <c r="C26" s="10"/>
      <c r="D26" s="10"/>
      <c r="E26" s="10"/>
      <c r="F26" s="10">
        <v>148884</v>
      </c>
      <c r="G26" s="10">
        <v>184047</v>
      </c>
      <c r="H26" s="10">
        <v>373502</v>
      </c>
      <c r="I26" s="10">
        <v>521685</v>
      </c>
      <c r="J26" s="10">
        <v>580937</v>
      </c>
      <c r="K26" s="10">
        <v>661513</v>
      </c>
      <c r="L26" s="10">
        <v>724837</v>
      </c>
      <c r="M26" s="10">
        <v>797338</v>
      </c>
      <c r="N26" s="10">
        <v>624954</v>
      </c>
      <c r="O26" s="10">
        <v>428673</v>
      </c>
      <c r="P26" s="10">
        <v>500023</v>
      </c>
      <c r="Q26" s="10">
        <v>574180</v>
      </c>
      <c r="R26" s="10">
        <v>539495</v>
      </c>
      <c r="S26" s="10"/>
      <c r="T26" s="10">
        <v>1192413</v>
      </c>
      <c r="U26" s="10">
        <v>1502510</v>
      </c>
      <c r="V26" s="10">
        <v>1579973</v>
      </c>
      <c r="W26" s="10">
        <v>1747096</v>
      </c>
      <c r="X26" s="10">
        <v>1879453</v>
      </c>
      <c r="Y26" s="10">
        <v>2001617</v>
      </c>
      <c r="Z26" s="10">
        <v>2058975</v>
      </c>
      <c r="AA26" s="10">
        <v>2320429</v>
      </c>
      <c r="AB26" s="10">
        <v>2476361</v>
      </c>
      <c r="AC26" s="10">
        <v>2509748</v>
      </c>
      <c r="AD26" s="10">
        <v>2443868</v>
      </c>
      <c r="AE26" s="10">
        <v>2690363</v>
      </c>
      <c r="AF26" s="10">
        <v>2806324</v>
      </c>
      <c r="AG26" s="10">
        <v>2803184</v>
      </c>
      <c r="AH26" s="10">
        <v>2915152</v>
      </c>
      <c r="AI26" s="10">
        <v>3023540</v>
      </c>
      <c r="AJ26" s="10">
        <v>3280494</v>
      </c>
      <c r="AK26" s="10">
        <v>3471942</v>
      </c>
      <c r="AL26" s="10">
        <v>3849912</v>
      </c>
      <c r="AM26" s="10">
        <v>3896.2</v>
      </c>
      <c r="AN26" s="10">
        <v>4186.7</v>
      </c>
      <c r="AO26" s="10">
        <v>4649.6</v>
      </c>
      <c r="AP26" s="10">
        <v>4635.3</v>
      </c>
      <c r="AQ26" s="10">
        <v>4887.6</v>
      </c>
      <c r="AR26" s="10">
        <v>5600.3</v>
      </c>
      <c r="AS26" s="10">
        <v>6173.2</v>
      </c>
      <c r="AT26" s="10">
        <v>6754.3</v>
      </c>
      <c r="AU26" s="10">
        <v>7316.3</v>
      </c>
      <c r="AV26" s="10">
        <v>8230.7</v>
      </c>
      <c r="AW26" s="10">
        <v>8875</v>
      </c>
      <c r="AX26" s="10">
        <v>10957</v>
      </c>
      <c r="AY26" s="10">
        <v>11433.1</v>
      </c>
      <c r="AZ26" s="10">
        <v>12554</v>
      </c>
      <c r="BA26" s="10">
        <v>13923.5</v>
      </c>
      <c r="BB26" s="10">
        <v>14340.1</v>
      </c>
      <c r="BC26" s="10">
        <v>15931.2</v>
      </c>
      <c r="BD26" s="10">
        <v>17682.2</v>
      </c>
      <c r="BE26" s="10">
        <v>18891.2</v>
      </c>
      <c r="BF26" s="10">
        <v>20299.1</v>
      </c>
      <c r="BG26" s="10">
        <v>21863.7</v>
      </c>
      <c r="BH26" s="10">
        <v>22551.2</v>
      </c>
      <c r="BI26" s="10">
        <v>23415.9</v>
      </c>
      <c r="BJ26" s="10">
        <v>23478.6</v>
      </c>
      <c r="BK26" s="10">
        <v>22004.9</v>
      </c>
      <c r="BL26" s="10">
        <v>21986.1</v>
      </c>
      <c r="BM26" s="10">
        <v>22581.5</v>
      </c>
      <c r="BN26" s="10">
        <v>24056.4</v>
      </c>
      <c r="BO26" s="10">
        <v>25223.6</v>
      </c>
      <c r="BP26" s="10">
        <v>26553.7</v>
      </c>
      <c r="BQ26" s="10"/>
      <c r="BR26" s="10">
        <v>32843</v>
      </c>
      <c r="BS26" s="10">
        <v>35513</v>
      </c>
      <c r="BT26" s="10">
        <v>38222</v>
      </c>
      <c r="BU26" s="10">
        <v>32440</v>
      </c>
      <c r="BV26" s="10">
        <v>32448</v>
      </c>
      <c r="BW26" s="10">
        <v>33020</v>
      </c>
      <c r="BX26" s="10">
        <v>34075</v>
      </c>
      <c r="BY26" s="10">
        <v>35115</v>
      </c>
      <c r="BZ26" s="10">
        <v>34583</v>
      </c>
      <c r="CA26" s="10">
        <v>33367</v>
      </c>
      <c r="CB26" s="10">
        <v>29772</v>
      </c>
    </row>
    <row r="27" spans="1:80" ht="12.75">
      <c r="A27" s="11" t="s">
        <v>22</v>
      </c>
      <c r="B27" s="10">
        <v>22214</v>
      </c>
      <c r="C27" s="10"/>
      <c r="D27" s="10"/>
      <c r="E27" s="10"/>
      <c r="F27" s="10">
        <v>84439</v>
      </c>
      <c r="G27" s="10">
        <v>99542</v>
      </c>
      <c r="H27" s="10">
        <v>192819</v>
      </c>
      <c r="I27" s="10">
        <v>212636</v>
      </c>
      <c r="J27" s="10">
        <v>222559</v>
      </c>
      <c r="K27" s="10">
        <v>230580</v>
      </c>
      <c r="L27" s="10">
        <v>252811</v>
      </c>
      <c r="M27" s="10">
        <v>275781</v>
      </c>
      <c r="N27" s="10">
        <v>261569</v>
      </c>
      <c r="O27" s="10">
        <v>239147</v>
      </c>
      <c r="P27" s="10">
        <v>260224</v>
      </c>
      <c r="Q27" s="10">
        <v>287508</v>
      </c>
      <c r="R27" s="10">
        <v>306192</v>
      </c>
      <c r="S27" s="10"/>
      <c r="T27" s="10">
        <v>599925</v>
      </c>
      <c r="U27" s="10">
        <v>729812</v>
      </c>
      <c r="V27" s="10">
        <v>758322</v>
      </c>
      <c r="W27" s="10">
        <v>752779</v>
      </c>
      <c r="X27" s="10">
        <v>792926</v>
      </c>
      <c r="Y27" s="10">
        <v>830986</v>
      </c>
      <c r="Z27" s="10">
        <v>840867</v>
      </c>
      <c r="AA27" s="10">
        <v>862943</v>
      </c>
      <c r="AB27" s="10">
        <v>893441</v>
      </c>
      <c r="AC27" s="10">
        <v>940955</v>
      </c>
      <c r="AD27" s="10">
        <v>979309</v>
      </c>
      <c r="AE27" s="10">
        <v>1026437</v>
      </c>
      <c r="AF27" s="10">
        <v>1067035</v>
      </c>
      <c r="AG27" s="10">
        <v>1114837</v>
      </c>
      <c r="AH27" s="10">
        <v>1141724</v>
      </c>
      <c r="AI27" s="10">
        <v>1147302</v>
      </c>
      <c r="AJ27" s="10">
        <v>1243810</v>
      </c>
      <c r="AK27" s="10">
        <v>1245593</v>
      </c>
      <c r="AL27" s="10">
        <v>1327357</v>
      </c>
      <c r="AM27" s="10">
        <v>1387.2</v>
      </c>
      <c r="AN27" s="10">
        <v>1508.9</v>
      </c>
      <c r="AO27" s="10">
        <v>1638.9</v>
      </c>
      <c r="AP27" s="10">
        <v>1796.2</v>
      </c>
      <c r="AQ27" s="10">
        <v>1932.8</v>
      </c>
      <c r="AR27" s="10">
        <v>1853.7</v>
      </c>
      <c r="AS27" s="10">
        <v>1940</v>
      </c>
      <c r="AT27" s="10">
        <v>2204.4</v>
      </c>
      <c r="AU27" s="10">
        <v>2466</v>
      </c>
      <c r="AV27" s="10">
        <v>2658.8</v>
      </c>
      <c r="AW27" s="10">
        <v>2801.7</v>
      </c>
      <c r="AX27" s="10">
        <v>3036.3</v>
      </c>
      <c r="AY27" s="10">
        <v>3411.4</v>
      </c>
      <c r="AZ27" s="10">
        <v>3786.8</v>
      </c>
      <c r="BA27" s="10">
        <v>4245</v>
      </c>
      <c r="BB27" s="10">
        <v>4352.1</v>
      </c>
      <c r="BC27" s="10">
        <v>4731.4</v>
      </c>
      <c r="BD27" s="10">
        <v>4824</v>
      </c>
      <c r="BE27" s="10">
        <v>5019.2</v>
      </c>
      <c r="BF27" s="10">
        <v>5545.6</v>
      </c>
      <c r="BG27" s="10">
        <v>5785</v>
      </c>
      <c r="BH27" s="10">
        <v>6045.7</v>
      </c>
      <c r="BI27" s="10">
        <v>6344.6</v>
      </c>
      <c r="BJ27" s="10">
        <v>6584.8</v>
      </c>
      <c r="BK27" s="10">
        <v>7054.5</v>
      </c>
      <c r="BL27" s="10">
        <v>7116.1</v>
      </c>
      <c r="BM27" s="10">
        <v>7325.6</v>
      </c>
      <c r="BN27" s="10">
        <v>7727.5</v>
      </c>
      <c r="BO27" s="10">
        <v>8067.9</v>
      </c>
      <c r="BP27" s="10">
        <v>8326.7</v>
      </c>
      <c r="BQ27" s="10"/>
      <c r="BR27" s="10">
        <v>8592</v>
      </c>
      <c r="BS27" s="10">
        <v>8818</v>
      </c>
      <c r="BT27" s="10">
        <v>9149</v>
      </c>
      <c r="BU27" s="10">
        <v>9251</v>
      </c>
      <c r="BV27" s="10">
        <v>9401</v>
      </c>
      <c r="BW27" s="10">
        <v>9602</v>
      </c>
      <c r="BX27" s="10">
        <v>9174</v>
      </c>
      <c r="BY27" s="10">
        <v>9489</v>
      </c>
      <c r="BZ27" s="10">
        <v>9619</v>
      </c>
      <c r="CA27" s="10">
        <v>9290</v>
      </c>
      <c r="CB27" s="10">
        <v>8538</v>
      </c>
    </row>
    <row r="28" spans="1:80" ht="12.75">
      <c r="A28" s="11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>
        <f>K50</f>
        <v>79118</v>
      </c>
      <c r="L28" s="10">
        <f>L50</f>
        <v>71667</v>
      </c>
      <c r="M28" s="10">
        <v>76778</v>
      </c>
      <c r="N28" s="10">
        <f>N50</f>
        <v>61120</v>
      </c>
      <c r="O28" s="10">
        <f>O50</f>
        <v>33572</v>
      </c>
      <c r="P28" s="10">
        <f>P50</f>
        <v>52803</v>
      </c>
      <c r="Q28" s="10">
        <v>60646</v>
      </c>
      <c r="R28" s="10">
        <v>64501</v>
      </c>
      <c r="S28" s="10"/>
      <c r="V28" s="10"/>
      <c r="W28" s="10"/>
      <c r="X28" s="10"/>
      <c r="Y28" s="10"/>
      <c r="Z28" s="10">
        <v>26623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>
        <v>4086</v>
      </c>
      <c r="BS28" s="10">
        <v>4083</v>
      </c>
      <c r="BT28" s="10">
        <v>4136</v>
      </c>
      <c r="BU28" s="10">
        <v>4348</v>
      </c>
      <c r="BV28" s="10">
        <v>4553</v>
      </c>
      <c r="BW28" s="10">
        <v>4821</v>
      </c>
      <c r="BX28" s="10">
        <v>5117</v>
      </c>
      <c r="BY28" s="10">
        <v>5354</v>
      </c>
      <c r="BZ28" s="10">
        <v>5400</v>
      </c>
      <c r="CA28" s="10">
        <v>5617</v>
      </c>
      <c r="CB28" s="10">
        <v>5609</v>
      </c>
    </row>
    <row r="29" spans="1:80" ht="12.75">
      <c r="A29" s="11"/>
      <c r="B29" s="10"/>
      <c r="C29" s="10"/>
      <c r="D29" s="10"/>
      <c r="E29" s="10"/>
      <c r="F29" s="10"/>
      <c r="G29" s="10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ht="12.75">
      <c r="A30" s="11" t="s">
        <v>12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ht="12.75">
      <c r="A31" s="11" t="s">
        <v>20</v>
      </c>
      <c r="B31" s="10">
        <f>SUM(B32:B34)</f>
        <v>45306</v>
      </c>
      <c r="C31" s="10"/>
      <c r="D31" s="10"/>
      <c r="E31" s="10"/>
      <c r="F31" s="10">
        <f>SUM(F32:F34)</f>
        <v>104603</v>
      </c>
      <c r="G31" s="10">
        <f>SUM(G32:G34)</f>
        <v>135621</v>
      </c>
      <c r="H31" s="10">
        <f>SUM(H32:H34)</f>
        <v>239984</v>
      </c>
      <c r="I31" s="10">
        <f>SUM(I32:I34)</f>
        <v>270949</v>
      </c>
      <c r="J31" s="10">
        <f>SUM(J32:J34)</f>
        <v>351288</v>
      </c>
      <c r="K31" s="10">
        <f>SUM(K32:K34)</f>
        <v>476450</v>
      </c>
      <c r="L31" s="10">
        <f>SUM(L32:L34)</f>
        <v>540761</v>
      </c>
      <c r="M31" s="10">
        <f>SUM(M32:M34)</f>
        <v>595902</v>
      </c>
      <c r="N31" s="10">
        <f>SUM(N32:N34)</f>
        <v>460606</v>
      </c>
      <c r="O31" s="10">
        <f>SUM(O32:O34)</f>
        <v>303607</v>
      </c>
      <c r="P31" s="10">
        <f>SUM(P32:P34)</f>
        <v>379768</v>
      </c>
      <c r="Q31" s="10">
        <f>SUM(Q32:Q34)</f>
        <v>481733</v>
      </c>
      <c r="R31" s="10">
        <f>SUM(R32:R34)</f>
        <v>476641</v>
      </c>
      <c r="S31" s="10"/>
      <c r="T31" s="10">
        <f>SUM(T32:T34)</f>
        <v>1045523</v>
      </c>
      <c r="U31" s="10">
        <f>SUM(U32:U34)</f>
        <v>1144512</v>
      </c>
      <c r="V31" s="10">
        <f>SUM(V32:V34)</f>
        <v>1105838</v>
      </c>
      <c r="W31" s="10">
        <f>SUM(W32:W34)</f>
        <v>1264271</v>
      </c>
      <c r="X31" s="10">
        <f>SUM(X32:X34)</f>
        <v>1350172</v>
      </c>
      <c r="Y31" s="10">
        <f>SUM(Y32:Y34)</f>
        <v>1443801</v>
      </c>
      <c r="Z31" s="10">
        <f>SUM(Z32:Z34)</f>
        <v>1413052</v>
      </c>
      <c r="AA31" s="10">
        <f>SUM(AA32:AA34)</f>
        <v>1461340</v>
      </c>
      <c r="AB31" s="10">
        <f>SUM(AB32:AB34)</f>
        <v>1535738</v>
      </c>
      <c r="AC31" s="10">
        <f>SUM(AC32:AC34)</f>
        <v>1616435</v>
      </c>
      <c r="AD31" s="10">
        <f>SUM(AD32:AD34)</f>
        <v>1326214</v>
      </c>
      <c r="AE31" s="10">
        <f>SUM(AE32:AE34)</f>
        <v>1527142</v>
      </c>
      <c r="AF31" s="10">
        <f>SUM(AF32:AF34)</f>
        <v>1640702</v>
      </c>
      <c r="AG31" s="10">
        <f>SUM(AG32:AG34)</f>
        <v>1675753</v>
      </c>
      <c r="AH31" s="10">
        <f>SUM(AH32:AH34)</f>
        <v>1694680</v>
      </c>
      <c r="AI31" s="10">
        <f>SUM(AI32:AI34)</f>
        <v>1758604</v>
      </c>
      <c r="AJ31" s="10">
        <f>SUM(AJ32:AJ34)</f>
        <v>1890283</v>
      </c>
      <c r="AK31" s="10">
        <f>SUM(AK32:AK34)</f>
        <v>2073980</v>
      </c>
      <c r="AL31" s="10">
        <f>SUM(AL32:AL34)</f>
        <v>2183468</v>
      </c>
      <c r="AM31" s="10">
        <f>SUM(AM32:AM34)</f>
        <v>2204.5</v>
      </c>
      <c r="AN31" s="10">
        <f>SUM(AN32:AN34)</f>
        <v>2340.3999999999996</v>
      </c>
      <c r="AO31" s="10">
        <f>SUM(AO32:AO34)</f>
        <v>2461.7</v>
      </c>
      <c r="AP31" s="10">
        <f>SUM(AP32:AP34)</f>
        <v>2426.5</v>
      </c>
      <c r="AQ31" s="10">
        <f>SUM(AQ32:AQ34)</f>
        <v>2518.6000000000004</v>
      </c>
      <c r="AR31" s="10">
        <f>SUM(AR32:AR34)</f>
        <v>2715.1</v>
      </c>
      <c r="AS31" s="10">
        <f>SUM(AS32:AS34)</f>
        <v>3055.3999999999996</v>
      </c>
      <c r="AT31" s="10">
        <f>SUM(AT32:AT34)</f>
        <v>3114.9</v>
      </c>
      <c r="AU31" s="10">
        <f>SUM(AU32:AU34)</f>
        <v>3324.3999999999996</v>
      </c>
      <c r="AV31" s="10">
        <f>SUM(AV32:AV34)</f>
        <v>3944</v>
      </c>
      <c r="AW31" s="10">
        <f>SUM(AW32:AW34)</f>
        <v>4595.6</v>
      </c>
      <c r="AX31" s="10">
        <f>SUM(AX32:AX34)</f>
        <v>5532.2</v>
      </c>
      <c r="AY31" s="10">
        <f>SUM(AY32:AY34)</f>
        <v>6327.200000000001</v>
      </c>
      <c r="AZ31" s="10">
        <f>SUM(AZ32:AZ34)</f>
        <v>7120.700000000001</v>
      </c>
      <c r="BA31" s="10">
        <f>SUM(BA32:BA34)</f>
        <v>7678.5</v>
      </c>
      <c r="BB31" s="10">
        <f>SUM(BB32:BB34)</f>
        <v>8322.5</v>
      </c>
      <c r="BC31" s="10">
        <f>SUM(BC32:BC34)</f>
        <v>9418.400000000001</v>
      </c>
      <c r="BD31" s="10">
        <f>SUM(BD32:BD34)</f>
        <v>10295.1</v>
      </c>
      <c r="BE31" s="10">
        <f>SUM(BE32:BE34)</f>
        <v>11228.5</v>
      </c>
      <c r="BF31" s="10">
        <f>SUM(BF32:BF34)</f>
        <v>11664.4</v>
      </c>
      <c r="BG31" s="10">
        <f>SUM(BG32:BG34)</f>
        <v>12454.3</v>
      </c>
      <c r="BH31" s="10">
        <f>SUM(BH32:BH34)</f>
        <v>13341.2</v>
      </c>
      <c r="BI31" s="10">
        <f>SUM(BI32:BI34)</f>
        <v>14398.900000000001</v>
      </c>
      <c r="BJ31" s="10">
        <f>SUM(BJ32:BJ34)</f>
        <v>14807.5</v>
      </c>
      <c r="BK31" s="10">
        <f>SUM(BK32:BK34)</f>
        <v>14952.7</v>
      </c>
      <c r="BL31" s="10">
        <f>SUM(BL32:BL34)</f>
        <v>16680.5</v>
      </c>
      <c r="BM31" s="10">
        <f>SUM(BM32:BM34)</f>
        <v>16978.7</v>
      </c>
      <c r="BN31" s="10">
        <f>SUM(BN32:BN34)</f>
        <v>17722.2</v>
      </c>
      <c r="BO31" s="10">
        <f>SUM(BO32:BO34)</f>
        <v>19055.5</v>
      </c>
      <c r="BP31" s="10">
        <f>SUM(BP32:BP34)</f>
        <v>20362.4</v>
      </c>
      <c r="BQ31" s="10"/>
      <c r="BR31" s="10">
        <f>SUM(BR32:BR34)</f>
        <v>35547</v>
      </c>
      <c r="BS31" s="10">
        <f>SUM(BS32:BS34)</f>
        <v>37901</v>
      </c>
      <c r="BT31" s="10">
        <f>SUM(BT32:BT34)</f>
        <v>39834</v>
      </c>
      <c r="BU31" s="10">
        <f>SUM(BU32:BU34)</f>
        <v>40189</v>
      </c>
      <c r="BV31" s="10">
        <f>SUM(BV32:BV34)</f>
        <v>39757</v>
      </c>
      <c r="BW31" s="10">
        <f>SUM(BW32:BW34)</f>
        <v>39560</v>
      </c>
      <c r="BX31" s="10">
        <f>SUM(BX32:BX34)</f>
        <v>42289</v>
      </c>
      <c r="BY31" s="10">
        <f>SUM(BY32:BY34)</f>
        <v>44315</v>
      </c>
      <c r="BZ31" s="10">
        <f>SUM(BZ32:BZ34)</f>
        <v>46947</v>
      </c>
      <c r="CA31" s="10">
        <f>SUM(CA32:CA34)</f>
        <v>49293</v>
      </c>
      <c r="CB31" s="10">
        <v>47505</v>
      </c>
    </row>
    <row r="32" spans="1:80" ht="12.75">
      <c r="A32" s="11" t="s">
        <v>21</v>
      </c>
      <c r="B32" s="10">
        <v>17648</v>
      </c>
      <c r="C32" s="10"/>
      <c r="D32" s="10"/>
      <c r="E32" s="10"/>
      <c r="F32" s="10">
        <v>53979</v>
      </c>
      <c r="G32" s="10">
        <v>71586</v>
      </c>
      <c r="H32" s="10">
        <v>154797</v>
      </c>
      <c r="I32" s="10">
        <v>155301</v>
      </c>
      <c r="J32" s="10">
        <v>212955</v>
      </c>
      <c r="K32" s="10">
        <v>261759</v>
      </c>
      <c r="L32" s="10">
        <v>305383</v>
      </c>
      <c r="M32" s="10">
        <v>322900</v>
      </c>
      <c r="N32" s="10">
        <v>243556</v>
      </c>
      <c r="O32" s="10">
        <v>141002</v>
      </c>
      <c r="P32" s="10">
        <v>186098</v>
      </c>
      <c r="Q32" s="10">
        <v>235874</v>
      </c>
      <c r="R32" s="10">
        <v>224455</v>
      </c>
      <c r="S32" s="10"/>
      <c r="T32" s="10">
        <v>625741</v>
      </c>
      <c r="U32" s="10">
        <v>667779</v>
      </c>
      <c r="V32" s="10">
        <v>640729</v>
      </c>
      <c r="W32" s="10">
        <v>747515</v>
      </c>
      <c r="X32" s="10">
        <v>812851</v>
      </c>
      <c r="Y32" s="10">
        <v>892510</v>
      </c>
      <c r="Z32" s="10">
        <v>863493</v>
      </c>
      <c r="AA32" s="10">
        <v>908262</v>
      </c>
      <c r="AB32" s="10">
        <v>1007666</v>
      </c>
      <c r="AC32" s="10">
        <v>1069626</v>
      </c>
      <c r="AD32" s="10">
        <v>895166</v>
      </c>
      <c r="AE32" s="10">
        <v>1042427</v>
      </c>
      <c r="AF32" s="10">
        <v>1116957</v>
      </c>
      <c r="AG32" s="10">
        <v>1124011</v>
      </c>
      <c r="AH32" s="10">
        <v>1141442</v>
      </c>
      <c r="AI32" s="10">
        <v>1168861</v>
      </c>
      <c r="AJ32" s="10">
        <v>1245339</v>
      </c>
      <c r="AK32" s="10">
        <v>1359442</v>
      </c>
      <c r="AL32" s="10">
        <v>1430720</v>
      </c>
      <c r="AM32" s="10">
        <v>1450.1</v>
      </c>
      <c r="AN32" s="10">
        <v>1486.6</v>
      </c>
      <c r="AO32" s="10">
        <v>1543.5</v>
      </c>
      <c r="AP32" s="10">
        <v>1448.5</v>
      </c>
      <c r="AQ32" s="10">
        <v>1469.9</v>
      </c>
      <c r="AR32" s="10">
        <v>1605.3</v>
      </c>
      <c r="AS32" s="10">
        <v>1817.1</v>
      </c>
      <c r="AT32" s="10">
        <v>1799.7</v>
      </c>
      <c r="AU32" s="10">
        <v>1798.8</v>
      </c>
      <c r="AV32" s="10">
        <v>2151.4</v>
      </c>
      <c r="AW32" s="10">
        <v>2445.7</v>
      </c>
      <c r="AX32" s="10">
        <v>2916.6</v>
      </c>
      <c r="AY32" s="10">
        <v>3496.3</v>
      </c>
      <c r="AZ32" s="10">
        <v>3888.4</v>
      </c>
      <c r="BA32" s="10">
        <v>4244.1</v>
      </c>
      <c r="BB32" s="10">
        <v>4809.3</v>
      </c>
      <c r="BC32" s="10">
        <v>5134.1</v>
      </c>
      <c r="BD32" s="10">
        <v>5756.5</v>
      </c>
      <c r="BE32" s="10">
        <v>6311.6</v>
      </c>
      <c r="BF32" s="10">
        <v>6581.7</v>
      </c>
      <c r="BG32" s="10">
        <v>6913</v>
      </c>
      <c r="BH32" s="10">
        <v>7541.9</v>
      </c>
      <c r="BI32" s="10">
        <v>7788.8</v>
      </c>
      <c r="BJ32" s="10">
        <v>8007.2</v>
      </c>
      <c r="BK32" s="10">
        <v>8110.4</v>
      </c>
      <c r="BL32" s="10">
        <v>8859.6</v>
      </c>
      <c r="BM32" s="10">
        <v>8964.4</v>
      </c>
      <c r="BN32" s="10">
        <v>9532.9</v>
      </c>
      <c r="BO32" s="10">
        <v>10311.7</v>
      </c>
      <c r="BP32" s="10">
        <v>11181.4</v>
      </c>
      <c r="BQ32" s="10"/>
      <c r="BR32" s="10">
        <v>16755</v>
      </c>
      <c r="BS32" s="10">
        <v>17820</v>
      </c>
      <c r="BT32" s="10">
        <v>19415</v>
      </c>
      <c r="BU32" s="10">
        <v>18896</v>
      </c>
      <c r="BV32" s="10">
        <v>18334</v>
      </c>
      <c r="BW32" s="10">
        <v>18252</v>
      </c>
      <c r="BX32" s="10">
        <v>18931</v>
      </c>
      <c r="BY32" s="10">
        <v>20134</v>
      </c>
      <c r="BZ32" s="10">
        <v>21402</v>
      </c>
      <c r="CA32" s="10">
        <v>22345</v>
      </c>
      <c r="CB32" s="10">
        <v>20943</v>
      </c>
    </row>
    <row r="33" spans="1:80" ht="12.75">
      <c r="A33" s="11" t="s">
        <v>22</v>
      </c>
      <c r="B33" s="10">
        <v>27658</v>
      </c>
      <c r="C33" s="10"/>
      <c r="D33" s="10"/>
      <c r="E33" s="10"/>
      <c r="F33" s="10">
        <v>50624</v>
      </c>
      <c r="G33" s="10">
        <v>64035</v>
      </c>
      <c r="H33" s="10">
        <v>85187</v>
      </c>
      <c r="I33" s="10">
        <v>115648</v>
      </c>
      <c r="J33" s="10">
        <v>138333</v>
      </c>
      <c r="K33" s="10">
        <v>167757</v>
      </c>
      <c r="L33" s="10">
        <v>176656</v>
      </c>
      <c r="M33" s="10">
        <v>184545</v>
      </c>
      <c r="N33" s="10">
        <v>163698</v>
      </c>
      <c r="O33" s="10">
        <v>128292</v>
      </c>
      <c r="P33" s="10">
        <v>143466</v>
      </c>
      <c r="Q33" s="10">
        <v>171961</v>
      </c>
      <c r="R33" s="10">
        <v>184572</v>
      </c>
      <c r="S33" s="10"/>
      <c r="T33" s="12">
        <v>419782</v>
      </c>
      <c r="U33" s="12">
        <v>476733</v>
      </c>
      <c r="V33" s="12">
        <v>465109</v>
      </c>
      <c r="W33" s="10">
        <v>516756</v>
      </c>
      <c r="X33" s="10">
        <v>537321</v>
      </c>
      <c r="Y33" s="10">
        <v>551291</v>
      </c>
      <c r="Z33" s="10">
        <v>530580</v>
      </c>
      <c r="AA33" s="10">
        <v>553078</v>
      </c>
      <c r="AB33" s="10">
        <v>528072</v>
      </c>
      <c r="AC33" s="10">
        <v>546809</v>
      </c>
      <c r="AD33" s="10">
        <v>431048</v>
      </c>
      <c r="AE33" s="10">
        <v>484715</v>
      </c>
      <c r="AF33" s="10">
        <v>523745</v>
      </c>
      <c r="AG33" s="10">
        <v>551742</v>
      </c>
      <c r="AH33" s="10">
        <v>553238</v>
      </c>
      <c r="AI33" s="10">
        <v>589743</v>
      </c>
      <c r="AJ33" s="10">
        <v>644944</v>
      </c>
      <c r="AK33" s="10">
        <v>714538</v>
      </c>
      <c r="AL33" s="10">
        <v>752748</v>
      </c>
      <c r="AM33" s="10">
        <v>754.4</v>
      </c>
      <c r="AN33" s="10">
        <v>853.8</v>
      </c>
      <c r="AO33" s="10">
        <v>918.2</v>
      </c>
      <c r="AP33" s="10">
        <v>978</v>
      </c>
      <c r="AQ33" s="10">
        <v>1048.7</v>
      </c>
      <c r="AR33" s="10">
        <v>1109.8</v>
      </c>
      <c r="AS33" s="10">
        <v>1238.3</v>
      </c>
      <c r="AT33" s="10">
        <v>1315.2</v>
      </c>
      <c r="AU33" s="10">
        <v>1525.6</v>
      </c>
      <c r="AV33" s="10">
        <v>1792.6</v>
      </c>
      <c r="AW33" s="10">
        <v>2149.9</v>
      </c>
      <c r="AX33" s="10">
        <v>2615.6</v>
      </c>
      <c r="AY33" s="10">
        <v>2830.9</v>
      </c>
      <c r="AZ33" s="10">
        <v>3232.3</v>
      </c>
      <c r="BA33" s="10">
        <v>3434.4</v>
      </c>
      <c r="BB33" s="10">
        <v>3513.2</v>
      </c>
      <c r="BC33" s="10">
        <v>4284.3</v>
      </c>
      <c r="BD33" s="10">
        <v>4538.6</v>
      </c>
      <c r="BE33" s="10">
        <v>4916.9</v>
      </c>
      <c r="BF33" s="10">
        <v>5082.7</v>
      </c>
      <c r="BG33" s="10">
        <v>5541.3</v>
      </c>
      <c r="BH33" s="10">
        <v>5799.3</v>
      </c>
      <c r="BI33" s="10">
        <v>6610.1</v>
      </c>
      <c r="BJ33" s="10">
        <v>6800.3</v>
      </c>
      <c r="BK33" s="10">
        <v>6842.3</v>
      </c>
      <c r="BL33" s="10">
        <v>7820.9</v>
      </c>
      <c r="BM33" s="10">
        <v>8014.3</v>
      </c>
      <c r="BN33" s="10">
        <v>8189.3</v>
      </c>
      <c r="BO33" s="10">
        <v>8743.8</v>
      </c>
      <c r="BP33" s="10">
        <v>9181</v>
      </c>
      <c r="BQ33" s="10"/>
      <c r="BR33" s="10">
        <v>13948</v>
      </c>
      <c r="BS33" s="10">
        <v>14912</v>
      </c>
      <c r="BT33" s="10">
        <v>14397</v>
      </c>
      <c r="BU33" s="10">
        <v>16388</v>
      </c>
      <c r="BV33" s="10">
        <v>16520</v>
      </c>
      <c r="BW33" s="10">
        <v>15770</v>
      </c>
      <c r="BX33" s="10">
        <v>13185</v>
      </c>
      <c r="BY33" s="10">
        <v>13502</v>
      </c>
      <c r="BZ33" s="10">
        <v>13952</v>
      </c>
      <c r="CA33" s="10">
        <v>14424</v>
      </c>
      <c r="CB33" s="10">
        <v>12503</v>
      </c>
    </row>
    <row r="34" spans="1:80" ht="12.75">
      <c r="A34" s="11" t="s">
        <v>23</v>
      </c>
      <c r="B34" s="10"/>
      <c r="C34" s="10"/>
      <c r="D34" s="10"/>
      <c r="E34" s="10"/>
      <c r="I34" s="10"/>
      <c r="J34" s="10"/>
      <c r="K34" s="10">
        <f>K56</f>
        <v>46934</v>
      </c>
      <c r="L34" s="10">
        <f>L56</f>
        <v>58722</v>
      </c>
      <c r="M34" s="10">
        <v>88457</v>
      </c>
      <c r="N34" s="10">
        <f>N56</f>
        <v>53352</v>
      </c>
      <c r="O34" s="10">
        <f>O56</f>
        <v>34313</v>
      </c>
      <c r="P34" s="10">
        <f>P56</f>
        <v>50204</v>
      </c>
      <c r="Q34" s="10">
        <v>73898</v>
      </c>
      <c r="R34" s="10">
        <v>67614</v>
      </c>
      <c r="S34" s="10"/>
      <c r="T34" s="10"/>
      <c r="U34" s="10"/>
      <c r="V34" s="10"/>
      <c r="W34" s="10"/>
      <c r="X34" s="10"/>
      <c r="Y34" s="10"/>
      <c r="Z34" s="10">
        <v>18979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>
        <v>4844</v>
      </c>
      <c r="BS34" s="10">
        <v>5169</v>
      </c>
      <c r="BT34" s="10">
        <v>6022</v>
      </c>
      <c r="BU34" s="10">
        <v>4905</v>
      </c>
      <c r="BV34" s="10">
        <v>4903</v>
      </c>
      <c r="BW34" s="10">
        <v>5538</v>
      </c>
      <c r="BX34" s="10">
        <v>10173</v>
      </c>
      <c r="BY34" s="10">
        <v>10679</v>
      </c>
      <c r="BZ34" s="10">
        <v>11593</v>
      </c>
      <c r="CA34" s="10">
        <v>12524</v>
      </c>
      <c r="CB34" s="10">
        <v>14059</v>
      </c>
    </row>
    <row r="35" spans="1:8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ht="12.75">
      <c r="A37" s="3" t="s">
        <v>13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ht="12.75" customHeight="1">
      <c r="A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U38" s="3"/>
      <c r="BV38" s="3"/>
      <c r="BW38" s="3"/>
      <c r="BX38" s="3"/>
      <c r="BY38" s="3"/>
      <c r="BZ38" s="3"/>
      <c r="CA38" s="3"/>
      <c r="CB38" s="3"/>
    </row>
    <row r="39" spans="1:80" ht="12.75">
      <c r="A39" s="5"/>
      <c r="B39" s="5">
        <v>1880</v>
      </c>
      <c r="C39" s="6">
        <v>1889</v>
      </c>
      <c r="D39" s="6">
        <v>1900</v>
      </c>
      <c r="E39" s="6">
        <v>1904</v>
      </c>
      <c r="F39" s="6">
        <v>1909</v>
      </c>
      <c r="G39" s="6">
        <v>1914</v>
      </c>
      <c r="H39" s="6">
        <v>1919</v>
      </c>
      <c r="I39" s="6">
        <v>1921</v>
      </c>
      <c r="J39" s="6">
        <v>1923</v>
      </c>
      <c r="K39" s="6">
        <v>1925</v>
      </c>
      <c r="L39" s="6">
        <v>1927</v>
      </c>
      <c r="M39" s="6">
        <v>1929</v>
      </c>
      <c r="N39" s="6">
        <v>1931</v>
      </c>
      <c r="O39" s="6">
        <v>1933</v>
      </c>
      <c r="P39" s="6">
        <v>1935</v>
      </c>
      <c r="Q39" s="6">
        <v>1937</v>
      </c>
      <c r="R39" s="6">
        <v>1939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>
        <v>1998</v>
      </c>
      <c r="BS39" s="5">
        <v>1999</v>
      </c>
      <c r="BT39" s="5">
        <v>2000</v>
      </c>
      <c r="BU39" s="5">
        <v>2001</v>
      </c>
      <c r="BV39" s="5">
        <v>2002</v>
      </c>
      <c r="BW39" s="5">
        <v>2003</v>
      </c>
      <c r="BX39" s="5">
        <v>2004</v>
      </c>
      <c r="BY39" s="5">
        <v>2005</v>
      </c>
      <c r="BZ39" s="5">
        <v>2006</v>
      </c>
      <c r="CA39" s="5">
        <v>2007</v>
      </c>
      <c r="CB39" s="5">
        <v>2008</v>
      </c>
    </row>
    <row r="40" spans="1:80" ht="12.75">
      <c r="A40" s="11" t="s">
        <v>20</v>
      </c>
      <c r="B40" s="10">
        <f>SUM(B41:B43)</f>
        <v>89007</v>
      </c>
      <c r="C40" s="10">
        <v>179859</v>
      </c>
      <c r="D40" s="10">
        <f>SUM(D41:D43)</f>
        <v>222979</v>
      </c>
      <c r="E40" s="10">
        <f>SUM(E41:E43)</f>
        <v>309297</v>
      </c>
      <c r="F40" s="10">
        <f>SUM(F41:F43)</f>
        <v>406461</v>
      </c>
      <c r="G40" s="10">
        <f>SUM(G41:G43)</f>
        <v>496263</v>
      </c>
      <c r="H40" s="10">
        <f>SUM(H41:H43)</f>
        <v>924146</v>
      </c>
      <c r="I40" s="10">
        <f>SUM(I41:I43)</f>
        <v>1005270</v>
      </c>
      <c r="J40" s="10">
        <f>SUM(J41:J43)</f>
        <v>1154789</v>
      </c>
      <c r="K40" s="10">
        <f>SUM(K41:K43)</f>
        <v>1447663</v>
      </c>
      <c r="L40" s="10">
        <f>SUM(L41:L43)</f>
        <v>1590077</v>
      </c>
      <c r="M40" s="10">
        <f>SUM(M41:M43)</f>
        <v>1745800</v>
      </c>
      <c r="N40" s="10">
        <f>SUM(N41:N43)</f>
        <v>1408249</v>
      </c>
      <c r="O40" s="10">
        <f>SUM(O41:O43)</f>
        <v>1004999</v>
      </c>
      <c r="P40" s="10">
        <f>SUM(P41:P43)</f>
        <v>1192818</v>
      </c>
      <c r="Q40" s="10">
        <f>SUM(Q41:Q43)</f>
        <v>1404067</v>
      </c>
      <c r="R40" s="10">
        <f>SUM(R41:R43)</f>
        <v>1386829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>
        <f>BR41+BR42</f>
        <v>72138</v>
      </c>
      <c r="BS40" s="10">
        <f>BS41+BS42</f>
        <v>77063</v>
      </c>
      <c r="BT40" s="10">
        <f>BT41+BT42</f>
        <v>81183</v>
      </c>
      <c r="BU40" s="10">
        <f>BU41+BU42</f>
        <v>76975</v>
      </c>
      <c r="BV40" s="10">
        <f>BV41+BV42</f>
        <v>76703</v>
      </c>
      <c r="BW40" s="10">
        <f>BW41+BW42</f>
        <v>76644</v>
      </c>
      <c r="BX40" s="10">
        <f>BX41+BX42</f>
        <v>75365</v>
      </c>
      <c r="BY40" s="10">
        <f>BY41+BY42</f>
        <v>78240</v>
      </c>
      <c r="BZ40" s="10">
        <f>BZ41+BZ42</f>
        <v>79556</v>
      </c>
      <c r="CA40" s="10">
        <f>CA41+CA42</f>
        <v>79426</v>
      </c>
      <c r="CB40" s="10">
        <f>CB41+CB42</f>
        <v>71756</v>
      </c>
    </row>
    <row r="41" spans="1:80" ht="12.75">
      <c r="A41" s="11" t="s">
        <v>21</v>
      </c>
      <c r="B41" s="10">
        <f>B26+B32</f>
        <v>39135</v>
      </c>
      <c r="C41" s="10">
        <v>71243</v>
      </c>
      <c r="D41" s="10">
        <v>95861</v>
      </c>
      <c r="E41" s="10">
        <v>145517</v>
      </c>
      <c r="F41" s="10">
        <f>F26+F32</f>
        <v>202863</v>
      </c>
      <c r="G41" s="10">
        <f>G26+G32</f>
        <v>255633</v>
      </c>
      <c r="H41" s="10">
        <f>H26+H32</f>
        <v>528299</v>
      </c>
      <c r="I41" s="10">
        <v>676987</v>
      </c>
      <c r="J41" s="10">
        <v>793896</v>
      </c>
      <c r="K41" s="10">
        <v>923273</v>
      </c>
      <c r="L41" s="10">
        <v>1030221</v>
      </c>
      <c r="M41" s="10">
        <v>1120238</v>
      </c>
      <c r="N41" s="10">
        <v>868510</v>
      </c>
      <c r="O41" s="10">
        <v>569674</v>
      </c>
      <c r="P41" s="10">
        <v>686120</v>
      </c>
      <c r="Q41" s="10">
        <v>810054</v>
      </c>
      <c r="R41" s="10">
        <v>763950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>
        <f>BR26+BR32</f>
        <v>49598</v>
      </c>
      <c r="BS41" s="10">
        <f>BS26+BS32</f>
        <v>53333</v>
      </c>
      <c r="BT41" s="10">
        <f>BT26+BT32</f>
        <v>57637</v>
      </c>
      <c r="BU41" s="10">
        <f>BU26+BU32</f>
        <v>51336</v>
      </c>
      <c r="BV41" s="10">
        <f>BV26+BV32</f>
        <v>50782</v>
      </c>
      <c r="BW41" s="10">
        <f>BW26+BW32</f>
        <v>51272</v>
      </c>
      <c r="BX41" s="10">
        <f>BX26+BX32</f>
        <v>53006</v>
      </c>
      <c r="BY41" s="10">
        <f>BY26+BY32</f>
        <v>55249</v>
      </c>
      <c r="BZ41" s="10">
        <f>BZ26+BZ32</f>
        <v>55985</v>
      </c>
      <c r="CA41" s="10">
        <f>CA26+CA32</f>
        <v>55712</v>
      </c>
      <c r="CB41" s="10">
        <f>CB26+CB32</f>
        <v>50715</v>
      </c>
    </row>
    <row r="42" spans="1:80" ht="12.75">
      <c r="A42" s="11" t="s">
        <v>22</v>
      </c>
      <c r="B42" s="10">
        <f>B27+B33</f>
        <v>49872</v>
      </c>
      <c r="C42" s="10">
        <v>72343</v>
      </c>
      <c r="D42" s="10">
        <v>79928</v>
      </c>
      <c r="E42" s="10">
        <v>111298</v>
      </c>
      <c r="F42" s="10">
        <f>F27+F33</f>
        <v>135063</v>
      </c>
      <c r="G42" s="10">
        <f>G27+G33</f>
        <v>163577</v>
      </c>
      <c r="H42" s="10">
        <f>H27+H33</f>
        <v>278006</v>
      </c>
      <c r="I42" s="10">
        <v>328283</v>
      </c>
      <c r="J42" s="10">
        <v>360893</v>
      </c>
      <c r="K42" s="10">
        <v>398338</v>
      </c>
      <c r="L42" s="10">
        <v>429467</v>
      </c>
      <c r="M42" s="10">
        <v>460327</v>
      </c>
      <c r="N42" s="10">
        <v>425267</v>
      </c>
      <c r="O42" s="10">
        <v>367440</v>
      </c>
      <c r="P42" s="10">
        <v>403691</v>
      </c>
      <c r="Q42" s="10">
        <v>459469</v>
      </c>
      <c r="R42" s="10">
        <v>490764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>
        <f>BR27+BR33</f>
        <v>22540</v>
      </c>
      <c r="BS42" s="10">
        <f>BS27+BS33</f>
        <v>23730</v>
      </c>
      <c r="BT42" s="10">
        <f>BT27+BT33</f>
        <v>23546</v>
      </c>
      <c r="BU42" s="10">
        <f>BU27+BU33</f>
        <v>25639</v>
      </c>
      <c r="BV42" s="10">
        <f>BV27+BV33</f>
        <v>25921</v>
      </c>
      <c r="BW42" s="10">
        <f>BW27+BW33</f>
        <v>25372</v>
      </c>
      <c r="BX42" s="10">
        <f>BX27+BX33</f>
        <v>22359</v>
      </c>
      <c r="BY42" s="10">
        <f>BY27+BY33</f>
        <v>22991</v>
      </c>
      <c r="BZ42" s="10">
        <f>BZ27+BZ33</f>
        <v>23571</v>
      </c>
      <c r="CA42" s="10">
        <f>CA27+CA33</f>
        <v>23714</v>
      </c>
      <c r="CB42" s="10">
        <f>CB27+CB33</f>
        <v>21041</v>
      </c>
    </row>
    <row r="43" spans="1:80" ht="12.75">
      <c r="A43" s="11" t="s">
        <v>17</v>
      </c>
      <c r="B43" s="3"/>
      <c r="C43" s="10">
        <f>(C40-C41)-C42</f>
        <v>36273</v>
      </c>
      <c r="D43" s="10">
        <f>SUM(D46:D56)</f>
        <v>47190</v>
      </c>
      <c r="E43" s="10">
        <f>SUM(E46:E56)</f>
        <v>52482</v>
      </c>
      <c r="F43" s="10">
        <f>SUM(F46:F56)</f>
        <v>68535</v>
      </c>
      <c r="G43" s="10">
        <f>SUM(G46:G56)</f>
        <v>77053</v>
      </c>
      <c r="H43" s="10">
        <f>SUM(H46:H56)</f>
        <v>117841</v>
      </c>
      <c r="I43" s="5"/>
      <c r="J43" s="5"/>
      <c r="K43" s="10">
        <f>K28+K34</f>
        <v>126052</v>
      </c>
      <c r="L43" s="10">
        <f>L28+L34</f>
        <v>130389</v>
      </c>
      <c r="M43" s="10">
        <f>M28+M34</f>
        <v>165235</v>
      </c>
      <c r="N43" s="10">
        <f>N28+N34</f>
        <v>114472</v>
      </c>
      <c r="O43" s="10">
        <f>O28+O34</f>
        <v>67885</v>
      </c>
      <c r="P43" s="10">
        <f>P28+P34</f>
        <v>103007</v>
      </c>
      <c r="Q43" s="10">
        <f>Q28+Q34</f>
        <v>134544</v>
      </c>
      <c r="R43" s="10">
        <f>R28+R34</f>
        <v>132115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>
        <f>BR28+BR34</f>
        <v>8930</v>
      </c>
      <c r="BS43" s="10">
        <f>BS28+BS34</f>
        <v>9252</v>
      </c>
      <c r="BT43" s="10">
        <f>BT28+BT34</f>
        <v>10158</v>
      </c>
      <c r="BU43" s="10">
        <f>BU28+BU34</f>
        <v>9253</v>
      </c>
      <c r="BV43" s="10">
        <f>BV28+BV34</f>
        <v>9456</v>
      </c>
      <c r="BW43" s="10">
        <f>BW28+BW34</f>
        <v>10359</v>
      </c>
      <c r="BX43" s="10">
        <f>BX28+BX34</f>
        <v>15290</v>
      </c>
      <c r="BY43" s="10">
        <f>BY28+BY34</f>
        <v>16033</v>
      </c>
      <c r="BZ43" s="10">
        <f>BZ28+BZ34</f>
        <v>16993</v>
      </c>
      <c r="CA43" s="10">
        <f>CA28+CA34</f>
        <v>18141</v>
      </c>
      <c r="CB43" s="10">
        <f>CB28+CB34</f>
        <v>19668</v>
      </c>
    </row>
    <row r="44" spans="1:80" ht="12.7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ht="25.5" customHeight="1">
      <c r="A45" s="11" t="s">
        <v>24</v>
      </c>
      <c r="B45" s="10"/>
      <c r="C45" s="10"/>
      <c r="D45" s="10"/>
      <c r="E45" s="10"/>
      <c r="F45" s="10"/>
      <c r="G45" s="10"/>
      <c r="H45" s="10"/>
      <c r="I45" s="13" t="s">
        <v>10</v>
      </c>
      <c r="J45" s="13"/>
      <c r="K45" s="5"/>
      <c r="L45" s="14"/>
      <c r="M45" s="14"/>
      <c r="N45" s="3"/>
      <c r="O45" s="3"/>
      <c r="P45" s="3"/>
      <c r="Q45" s="3"/>
      <c r="R45" s="3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12.75" customHeight="1">
      <c r="A46" s="11" t="s">
        <v>25</v>
      </c>
      <c r="B46" s="10"/>
      <c r="C46" s="10">
        <f>(C58*D46)/(D46+D51)</f>
        <v>14659.47776699029</v>
      </c>
      <c r="D46" s="10">
        <v>18407</v>
      </c>
      <c r="E46" s="10">
        <v>14697</v>
      </c>
      <c r="F46" s="10">
        <v>19516</v>
      </c>
      <c r="G46" s="10">
        <v>20357</v>
      </c>
      <c r="H46" s="10">
        <v>37066</v>
      </c>
      <c r="I46" s="13" t="s">
        <v>26</v>
      </c>
      <c r="J46" s="13"/>
      <c r="K46" s="10">
        <v>17651</v>
      </c>
      <c r="L46" s="15">
        <v>12232</v>
      </c>
      <c r="M46" s="15">
        <v>10271</v>
      </c>
      <c r="N46" s="10">
        <v>8075</v>
      </c>
      <c r="O46" s="10">
        <v>4755</v>
      </c>
      <c r="P46" s="10">
        <v>7422</v>
      </c>
      <c r="Q46" s="10">
        <v>10473</v>
      </c>
      <c r="R46" s="10">
        <v>11963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ht="12.75" customHeight="1">
      <c r="A47" s="11" t="s">
        <v>27</v>
      </c>
      <c r="B47" s="10"/>
      <c r="C47" s="10"/>
      <c r="D47" s="10">
        <v>544</v>
      </c>
      <c r="E47" s="10">
        <v>128</v>
      </c>
      <c r="F47" s="10">
        <v>903</v>
      </c>
      <c r="G47" s="10">
        <v>638</v>
      </c>
      <c r="H47" s="10">
        <v>1115</v>
      </c>
      <c r="I47" s="13" t="s">
        <v>28</v>
      </c>
      <c r="J47" s="13"/>
      <c r="K47" s="10">
        <v>953560</v>
      </c>
      <c r="L47" s="15">
        <v>1037083</v>
      </c>
      <c r="M47" s="15">
        <v>1139627</v>
      </c>
      <c r="N47" s="10">
        <v>939568</v>
      </c>
      <c r="O47" s="10">
        <v>696637</v>
      </c>
      <c r="P47" s="10">
        <v>805628</v>
      </c>
      <c r="Q47" s="10">
        <v>911861</v>
      </c>
      <c r="R47" s="10">
        <v>898225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ht="12.75" customHeight="1">
      <c r="A48" s="11" t="s">
        <v>29</v>
      </c>
      <c r="B48" s="10"/>
      <c r="C48" s="10"/>
      <c r="D48" s="10"/>
      <c r="E48" s="10"/>
      <c r="F48" s="10">
        <v>374</v>
      </c>
      <c r="G48" s="10">
        <v>301</v>
      </c>
      <c r="H48" s="10">
        <v>811</v>
      </c>
      <c r="I48" s="13" t="s">
        <v>30</v>
      </c>
      <c r="J48" s="13"/>
      <c r="K48" s="10">
        <f>SUM(K46:K47)</f>
        <v>971211</v>
      </c>
      <c r="L48" s="10">
        <f>SUM(L46:L47)</f>
        <v>1049315</v>
      </c>
      <c r="M48" s="10">
        <f>SUM(M46:M47)</f>
        <v>1149898</v>
      </c>
      <c r="N48" s="10">
        <f>SUM(N46:N47)</f>
        <v>947643</v>
      </c>
      <c r="O48" s="10">
        <f>SUM(O46:O47)</f>
        <v>701392</v>
      </c>
      <c r="P48" s="10">
        <f>SUM(P46:P47)</f>
        <v>813050</v>
      </c>
      <c r="Q48" s="10">
        <f>SUM(Q46:Q47)</f>
        <v>922334</v>
      </c>
      <c r="R48" s="10">
        <f>SUM(R46:R47)</f>
        <v>910188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ht="24.75" customHeight="1">
      <c r="A49" s="11" t="s">
        <v>31</v>
      </c>
      <c r="B49" s="10"/>
      <c r="C49" s="10"/>
      <c r="D49" s="10"/>
      <c r="E49" s="10"/>
      <c r="F49" s="10">
        <v>744</v>
      </c>
      <c r="G49" s="10">
        <v>252</v>
      </c>
      <c r="H49" s="10">
        <v>68</v>
      </c>
      <c r="I49" s="16" t="s">
        <v>32</v>
      </c>
      <c r="J49" s="16"/>
      <c r="K49" s="17">
        <f>K26+K27</f>
        <v>892093</v>
      </c>
      <c r="L49" s="17">
        <f>L26+L27</f>
        <v>977648</v>
      </c>
      <c r="M49" s="17">
        <f>M26+M27</f>
        <v>1073119</v>
      </c>
      <c r="N49" s="17">
        <f>N26+N27</f>
        <v>886523</v>
      </c>
      <c r="O49" s="17">
        <f>O26+O27</f>
        <v>667820</v>
      </c>
      <c r="P49" s="17">
        <f>P26+P27</f>
        <v>760247</v>
      </c>
      <c r="Q49" s="17">
        <f>Q26+Q27</f>
        <v>861688</v>
      </c>
      <c r="R49" s="17">
        <f>R26+R27</f>
        <v>845687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ht="12.75">
      <c r="A50" s="11" t="s">
        <v>33</v>
      </c>
      <c r="B50" s="10"/>
      <c r="C50" s="10"/>
      <c r="D50" s="10"/>
      <c r="E50" s="10"/>
      <c r="F50" s="10">
        <v>74</v>
      </c>
      <c r="G50" s="10">
        <v>160</v>
      </c>
      <c r="H50" s="10">
        <v>40</v>
      </c>
      <c r="I50" s="18" t="s">
        <v>34</v>
      </c>
      <c r="J50" s="18"/>
      <c r="K50" s="17">
        <f>K48-K49</f>
        <v>79118</v>
      </c>
      <c r="L50" s="17">
        <f>L48-L49</f>
        <v>71667</v>
      </c>
      <c r="M50" s="17">
        <f>M48-M49</f>
        <v>76779</v>
      </c>
      <c r="N50" s="17">
        <f>N48-N49</f>
        <v>61120</v>
      </c>
      <c r="O50" s="17">
        <f>O48-O49</f>
        <v>33572</v>
      </c>
      <c r="P50" s="17">
        <f>P48-P49</f>
        <v>52803</v>
      </c>
      <c r="Q50" s="17">
        <f>Q48-Q49</f>
        <v>60646</v>
      </c>
      <c r="R50" s="17">
        <f>R48-R49</f>
        <v>64501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ht="12.75" customHeight="1">
      <c r="A51" s="11" t="s">
        <v>35</v>
      </c>
      <c r="B51" s="10"/>
      <c r="C51" s="10"/>
      <c r="D51" s="10">
        <v>22793</v>
      </c>
      <c r="E51" s="10">
        <v>32619</v>
      </c>
      <c r="F51" s="10">
        <v>40408</v>
      </c>
      <c r="G51" s="10">
        <v>45889</v>
      </c>
      <c r="H51" s="10">
        <v>65920</v>
      </c>
      <c r="I51" s="19" t="s">
        <v>12</v>
      </c>
      <c r="J51" s="19"/>
      <c r="K51" s="10"/>
      <c r="L51" s="15"/>
      <c r="M51" s="15"/>
      <c r="N51" s="15"/>
      <c r="O51" s="15"/>
      <c r="P51" s="15"/>
      <c r="Q51" s="15"/>
      <c r="R51" s="15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ht="12.75" customHeight="1">
      <c r="A52" s="11" t="s">
        <v>36</v>
      </c>
      <c r="B52" s="10"/>
      <c r="C52" s="10"/>
      <c r="D52" s="10">
        <v>2067</v>
      </c>
      <c r="E52" s="10">
        <v>1449</v>
      </c>
      <c r="F52" s="10">
        <v>1340</v>
      </c>
      <c r="G52" s="10">
        <v>1439</v>
      </c>
      <c r="H52" s="10">
        <v>1844</v>
      </c>
      <c r="I52" s="13" t="s">
        <v>26</v>
      </c>
      <c r="J52" s="13"/>
      <c r="K52" s="10">
        <v>203454</v>
      </c>
      <c r="L52" s="15">
        <v>252678</v>
      </c>
      <c r="M52" s="15">
        <v>291370</v>
      </c>
      <c r="N52" s="10">
        <v>227725</v>
      </c>
      <c r="O52" s="10">
        <v>154436</v>
      </c>
      <c r="P52" s="10">
        <v>189867</v>
      </c>
      <c r="Q52" s="10">
        <v>259021</v>
      </c>
      <c r="R52" s="10">
        <v>266832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ht="12.75" customHeight="1">
      <c r="A53" s="11" t="s">
        <v>37</v>
      </c>
      <c r="B53" s="10"/>
      <c r="C53" s="10"/>
      <c r="D53" s="10">
        <v>554</v>
      </c>
      <c r="E53" s="10">
        <v>434</v>
      </c>
      <c r="F53" s="10">
        <v>442</v>
      </c>
      <c r="G53" s="10">
        <v>380</v>
      </c>
      <c r="H53" s="10">
        <v>323</v>
      </c>
      <c r="I53" s="13" t="s">
        <v>28</v>
      </c>
      <c r="J53" s="13"/>
      <c r="K53" s="10">
        <v>272996</v>
      </c>
      <c r="L53" s="15">
        <v>288083</v>
      </c>
      <c r="M53" s="15">
        <v>297031</v>
      </c>
      <c r="N53" s="10">
        <v>232881</v>
      </c>
      <c r="O53" s="10">
        <v>149171</v>
      </c>
      <c r="P53" s="10">
        <v>189901</v>
      </c>
      <c r="Q53" s="10">
        <v>214675</v>
      </c>
      <c r="R53" s="10">
        <v>202015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ht="12.75" customHeight="1">
      <c r="A54" s="11" t="s">
        <v>38</v>
      </c>
      <c r="B54" s="10"/>
      <c r="C54" s="10"/>
      <c r="D54" s="10">
        <v>491</v>
      </c>
      <c r="E54" s="10">
        <v>647</v>
      </c>
      <c r="F54" s="10">
        <v>471</v>
      </c>
      <c r="G54" s="10">
        <v>904</v>
      </c>
      <c r="H54" s="10">
        <v>264</v>
      </c>
      <c r="I54" s="13" t="s">
        <v>30</v>
      </c>
      <c r="J54" s="13"/>
      <c r="K54" s="17">
        <f>K52+K53</f>
        <v>476450</v>
      </c>
      <c r="L54" s="17">
        <f>L52+L53</f>
        <v>540761</v>
      </c>
      <c r="M54" s="17">
        <f>M52+M53</f>
        <v>588401</v>
      </c>
      <c r="N54" s="17">
        <f>N52+N53</f>
        <v>460606</v>
      </c>
      <c r="O54" s="17">
        <f>O52+O53</f>
        <v>303607</v>
      </c>
      <c r="P54" s="17">
        <f>P52+P53</f>
        <v>379768</v>
      </c>
      <c r="Q54" s="17">
        <f>Q52+Q53</f>
        <v>473696</v>
      </c>
      <c r="R54" s="17">
        <f>R52+R53</f>
        <v>468847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ht="12.75" customHeight="1">
      <c r="A55" s="11" t="s">
        <v>39</v>
      </c>
      <c r="B55" s="10"/>
      <c r="C55" s="10"/>
      <c r="D55" s="10"/>
      <c r="E55" s="10"/>
      <c r="F55" s="10">
        <v>4263</v>
      </c>
      <c r="G55" s="10">
        <v>411</v>
      </c>
      <c r="H55" s="10">
        <v>349</v>
      </c>
      <c r="I55" s="16" t="s">
        <v>32</v>
      </c>
      <c r="J55" s="16"/>
      <c r="K55" s="10">
        <f>K32+K33</f>
        <v>429516</v>
      </c>
      <c r="L55" s="10">
        <f>L32+L33</f>
        <v>482039</v>
      </c>
      <c r="M55" s="10">
        <f>M32+M33</f>
        <v>507445</v>
      </c>
      <c r="N55" s="10">
        <f>N32+N33</f>
        <v>407254</v>
      </c>
      <c r="O55" s="10">
        <f>O32+O33</f>
        <v>269294</v>
      </c>
      <c r="P55" s="10">
        <f>P32+P33</f>
        <v>329564</v>
      </c>
      <c r="Q55" s="10">
        <f>Q32+Q33</f>
        <v>407835</v>
      </c>
      <c r="R55" s="10">
        <f>R32+R33</f>
        <v>409027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ht="12.75">
      <c r="A56" s="11" t="s">
        <v>40</v>
      </c>
      <c r="B56" s="10"/>
      <c r="C56" s="10"/>
      <c r="D56" s="10">
        <v>2334</v>
      </c>
      <c r="E56" s="10">
        <v>2508</v>
      </c>
      <c r="F56" s="10"/>
      <c r="G56" s="10">
        <v>6322</v>
      </c>
      <c r="H56" s="10">
        <v>10041</v>
      </c>
      <c r="I56" s="18" t="s">
        <v>34</v>
      </c>
      <c r="J56" s="18"/>
      <c r="K56" s="15">
        <f>K54-K55</f>
        <v>46934</v>
      </c>
      <c r="L56" s="15">
        <f>L54-L55</f>
        <v>58722</v>
      </c>
      <c r="M56" s="15">
        <f>M54-M55</f>
        <v>80956</v>
      </c>
      <c r="N56" s="15">
        <f>N54-N55</f>
        <v>53352</v>
      </c>
      <c r="O56" s="15">
        <f>O54-O55</f>
        <v>34313</v>
      </c>
      <c r="P56" s="15">
        <f>P54-P55</f>
        <v>50204</v>
      </c>
      <c r="Q56" s="15">
        <f>Q54-Q55</f>
        <v>65861</v>
      </c>
      <c r="R56" s="15">
        <f>R54-R55</f>
        <v>59820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ht="12.75">
      <c r="A57" s="3"/>
      <c r="B57" s="3"/>
      <c r="C57" s="3"/>
      <c r="D57" s="3"/>
      <c r="E57" s="3"/>
      <c r="F57" s="3"/>
      <c r="G57" s="3"/>
      <c r="H57" s="5"/>
      <c r="I57" s="13"/>
      <c r="J57" s="13"/>
      <c r="K57" s="5"/>
      <c r="L57" s="5"/>
      <c r="M57" s="5"/>
      <c r="N57" s="5"/>
      <c r="O57" s="5"/>
      <c r="P57" s="5"/>
      <c r="Q57" s="5"/>
      <c r="R57" s="5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ht="12.75" customHeight="1">
      <c r="A58" s="11" t="s">
        <v>41</v>
      </c>
      <c r="B58" s="10"/>
      <c r="C58" s="10">
        <v>32812</v>
      </c>
      <c r="D58" s="10"/>
      <c r="E58" s="10"/>
      <c r="F58" s="10"/>
      <c r="G58" s="10"/>
      <c r="H58" s="10"/>
      <c r="I58" s="11" t="s">
        <v>42</v>
      </c>
      <c r="J58" s="11"/>
      <c r="K58" s="11"/>
      <c r="L58" s="11"/>
      <c r="M58" s="11"/>
      <c r="N58" s="11"/>
      <c r="O58" s="11"/>
      <c r="P58" s="11"/>
      <c r="Q58" s="11"/>
      <c r="R58" s="1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ht="12.75" customHeight="1">
      <c r="A59" s="11" t="s">
        <v>43</v>
      </c>
      <c r="B59" s="10"/>
      <c r="C59" s="10">
        <v>3461</v>
      </c>
      <c r="D59" s="10"/>
      <c r="E59" s="10"/>
      <c r="F59" s="10"/>
      <c r="G59" s="10"/>
      <c r="H59" s="10"/>
      <c r="I59" s="13"/>
      <c r="J59" s="13"/>
      <c r="K59" s="8"/>
      <c r="L59" s="8"/>
      <c r="M59" s="8"/>
      <c r="N59" s="8"/>
      <c r="O59" s="8"/>
      <c r="P59" s="8"/>
      <c r="Q59" s="8"/>
      <c r="R59" s="8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ht="12.75" customHeight="1">
      <c r="A60" s="11"/>
      <c r="B60" s="10"/>
      <c r="C60" s="10"/>
      <c r="D60" s="10"/>
      <c r="E60" s="10"/>
      <c r="F60" s="10"/>
      <c r="G60" s="10"/>
      <c r="H60" s="10"/>
      <c r="I60" s="19"/>
      <c r="J60" s="19"/>
      <c r="K60" s="8"/>
      <c r="L60" s="8"/>
      <c r="M60" s="8"/>
      <c r="N60" s="8"/>
      <c r="O60" s="8"/>
      <c r="P60" s="8"/>
      <c r="Q60" s="8"/>
      <c r="R60" s="8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s="2" customFormat="1" ht="12.75" customHeight="1">
      <c r="A61" s="3"/>
      <c r="B61" s="3"/>
      <c r="C61" s="3"/>
      <c r="D61" s="3"/>
      <c r="E61" s="3"/>
      <c r="F61" s="3"/>
      <c r="G61" s="3"/>
      <c r="H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2" customFormat="1" ht="24.75" customHeight="1">
      <c r="A62" s="3" t="s">
        <v>44</v>
      </c>
      <c r="B62" s="3"/>
      <c r="C62" s="3"/>
      <c r="D62" s="3"/>
      <c r="E62" s="3"/>
      <c r="F62" s="3"/>
      <c r="G62" s="3"/>
      <c r="H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2" customFormat="1" ht="24.75" customHeight="1">
      <c r="A63" s="3" t="s">
        <v>45</v>
      </c>
      <c r="B63" s="3"/>
      <c r="C63" s="3"/>
      <c r="D63" s="3"/>
      <c r="E63" s="3"/>
      <c r="F63" s="3"/>
      <c r="G63" s="3"/>
      <c r="H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2" customFormat="1" ht="12.75" customHeight="1">
      <c r="A64" s="11" t="s">
        <v>46</v>
      </c>
      <c r="B64" s="11"/>
      <c r="C64" s="11"/>
      <c r="D64" s="11"/>
      <c r="E64" s="11"/>
      <c r="F64" s="11"/>
      <c r="G64" s="3"/>
      <c r="H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2" customFormat="1" ht="24.75" customHeight="1">
      <c r="A65" s="3" t="s">
        <v>47</v>
      </c>
      <c r="B65" s="3"/>
      <c r="C65" s="3"/>
      <c r="D65" s="3"/>
      <c r="E65" s="3"/>
      <c r="F65" s="3"/>
      <c r="G65" s="3"/>
      <c r="H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2" customFormat="1" ht="24.75" customHeight="1">
      <c r="A66" s="3" t="s">
        <v>48</v>
      </c>
      <c r="B66" s="3"/>
      <c r="C66" s="3"/>
      <c r="D66" s="3"/>
      <c r="E66" s="3"/>
      <c r="F66" s="3"/>
      <c r="G66" s="3"/>
      <c r="H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2" customFormat="1" ht="24.75" customHeight="1">
      <c r="A67" s="13" t="s">
        <v>49</v>
      </c>
      <c r="B67" s="13"/>
      <c r="C67" s="13"/>
      <c r="D67" s="13"/>
      <c r="E67" s="13"/>
      <c r="F67" s="13"/>
      <c r="G67" s="3"/>
      <c r="H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s="2" customFormat="1" ht="24.75" customHeight="1">
      <c r="A68" s="3" t="s">
        <v>50</v>
      </c>
      <c r="B68" s="3"/>
      <c r="C68" s="3"/>
      <c r="D68" s="3"/>
      <c r="E68" s="3"/>
      <c r="F68" s="3"/>
      <c r="G68" s="3"/>
      <c r="H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s="2" customFormat="1" ht="24.75" customHeight="1">
      <c r="A69" s="20" t="s">
        <v>51</v>
      </c>
      <c r="B69" s="20"/>
      <c r="C69" s="20"/>
      <c r="D69" s="20"/>
      <c r="E69" s="20"/>
      <c r="F69" s="20"/>
      <c r="G69" s="3"/>
      <c r="H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s="2" customFormat="1" ht="24" customHeight="1">
      <c r="A70" s="3"/>
      <c r="B70" s="3"/>
      <c r="C70" s="3"/>
      <c r="D70" s="3"/>
      <c r="E70" s="3"/>
      <c r="F70" s="3"/>
      <c r="G70" s="3"/>
      <c r="H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18" ht="22.5" customHeight="1">
      <c r="A71" s="1" t="s">
        <v>52</v>
      </c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32.25" customHeight="1">
      <c r="A72" s="1" t="s">
        <v>53</v>
      </c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9:18" ht="12.75">
      <c r="I73" s="2"/>
      <c r="J73" s="2"/>
      <c r="K73" s="2"/>
      <c r="L73" s="2"/>
      <c r="M73" s="2"/>
      <c r="N73" s="2"/>
      <c r="O73" s="2"/>
      <c r="P73" s="2"/>
      <c r="Q73" s="2"/>
      <c r="R73" s="2"/>
    </row>
  </sheetData>
  <mergeCells count="30">
    <mergeCell ref="A1:D1"/>
    <mergeCell ref="B2:I2"/>
    <mergeCell ref="B3:G3"/>
    <mergeCell ref="B4:C4"/>
    <mergeCell ref="A6:H6"/>
    <mergeCell ref="B23:D23"/>
    <mergeCell ref="AM23:AO23"/>
    <mergeCell ref="BR23:BT23"/>
    <mergeCell ref="I45:J45"/>
    <mergeCell ref="I46:J46"/>
    <mergeCell ref="I47:J47"/>
    <mergeCell ref="I48:J48"/>
    <mergeCell ref="I49:J49"/>
    <mergeCell ref="I51:J51"/>
    <mergeCell ref="I52:J52"/>
    <mergeCell ref="I53:J53"/>
    <mergeCell ref="I54:J54"/>
    <mergeCell ref="I55:J55"/>
    <mergeCell ref="I58:R58"/>
    <mergeCell ref="I59:J59"/>
    <mergeCell ref="I60:J60"/>
    <mergeCell ref="A63:F63"/>
    <mergeCell ref="A64:F64"/>
    <mergeCell ref="A65:F65"/>
    <mergeCell ref="A66:F66"/>
    <mergeCell ref="A67:F67"/>
    <mergeCell ref="A68:F68"/>
    <mergeCell ref="A69:F69"/>
    <mergeCell ref="A71:D71"/>
    <mergeCell ref="A72:E72"/>
  </mergeCells>
  <hyperlinks>
    <hyperlink ref="B2" r:id="rId1" display="http://purplemotes.net/2009/06/14/historic-patterns-of-paying-for-content/"/>
    <hyperlink ref="B3" r:id="rId2" display="http://purplemotes.net/advertising/newspapers-periodicals.xls"/>
    <hyperlink ref="B4" r:id="rId3" display="http://purplemotes.net"/>
    <hyperlink ref="A64" r:id="rId4" display="http://www.census.gov/prod/www/abs/decennial/index.htm"/>
    <hyperlink ref="A65" r:id="rId5" display="http://www.census.gov/prod/www/abs/statab.html"/>
    <hyperlink ref="A69" r:id="rId6" display="http://purplemotes.net/2009/02/16/us-information-and-communications-industries-revenue-1998-2007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5"/>
  <sheetViews>
    <sheetView workbookViewId="0" topLeftCell="A1">
      <selection activeCell="B6" sqref="B6"/>
    </sheetView>
  </sheetViews>
  <sheetFormatPr defaultColWidth="9.140625" defaultRowHeight="12.75"/>
  <cols>
    <col min="1" max="1" width="28.00390625" style="0" customWidth="1"/>
  </cols>
  <sheetData>
    <row r="1" ht="12.75">
      <c r="A1" t="s">
        <v>54</v>
      </c>
    </row>
    <row r="2" spans="1:80" s="2" customFormat="1" ht="12.75" customHeight="1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s="2" customFormat="1" ht="12.75" customHeight="1">
      <c r="A3" s="3" t="s">
        <v>4</v>
      </c>
      <c r="B3" s="3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s="2" customFormat="1" ht="12.75" customHeight="1">
      <c r="A4" s="3" t="s">
        <v>6</v>
      </c>
      <c r="B4" s="3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s="2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s="2" customFormat="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10" ht="12.75" customHeight="1">
      <c r="A7" s="11"/>
      <c r="B7" s="11"/>
      <c r="C7" s="11" t="s">
        <v>55</v>
      </c>
      <c r="D7" s="11"/>
      <c r="E7" s="11"/>
      <c r="F7" s="11"/>
      <c r="G7" s="11"/>
      <c r="H7" s="11"/>
      <c r="I7" s="11"/>
      <c r="J7" s="11"/>
    </row>
    <row r="8" spans="1:10" ht="12.75">
      <c r="A8" s="11"/>
      <c r="B8" s="11"/>
      <c r="C8" s="6">
        <v>1925</v>
      </c>
      <c r="D8" s="6">
        <v>1927</v>
      </c>
      <c r="E8" s="6">
        <v>1929</v>
      </c>
      <c r="F8" s="6">
        <v>1931</v>
      </c>
      <c r="G8" s="6">
        <v>1933</v>
      </c>
      <c r="H8" s="6">
        <v>1935</v>
      </c>
      <c r="I8" s="6">
        <v>1937</v>
      </c>
      <c r="J8" s="6">
        <v>1939</v>
      </c>
    </row>
    <row r="9" spans="1:10" ht="12.75" customHeight="1">
      <c r="A9" s="13" t="s">
        <v>10</v>
      </c>
      <c r="B9" s="13"/>
      <c r="C9" s="8">
        <f>C16/C18</f>
        <v>0.018174217549018698</v>
      </c>
      <c r="D9" s="8">
        <f>D16/D18</f>
        <v>0.011657128698245998</v>
      </c>
      <c r="E9" s="8">
        <f>E16/E18</f>
        <v>0.008932096585958059</v>
      </c>
      <c r="F9" s="8">
        <f>F16/F18</f>
        <v>0.008521141400295258</v>
      </c>
      <c r="G9" s="8">
        <f>G16/G18</f>
        <v>0.006779375869699113</v>
      </c>
      <c r="H9" s="8">
        <f>H16/H18</f>
        <v>0.009128589877621303</v>
      </c>
      <c r="I9" s="8">
        <f>I16/I18</f>
        <v>0.011354888792996898</v>
      </c>
      <c r="J9" s="8">
        <f>J16/J18</f>
        <v>0.013143438498420106</v>
      </c>
    </row>
    <row r="10" spans="1:10" ht="12.75" customHeight="1">
      <c r="A10" s="19" t="s">
        <v>12</v>
      </c>
      <c r="B10" s="19"/>
      <c r="C10" s="8">
        <f>C21/C23</f>
        <v>0.4270206737328156</v>
      </c>
      <c r="D10" s="8">
        <f>D21/D23</f>
        <v>0.4672637264891514</v>
      </c>
      <c r="E10" s="8">
        <f>E21/E23</f>
        <v>0.4951895051164087</v>
      </c>
      <c r="F10" s="8">
        <f>F21/F23</f>
        <v>0.49440302557934546</v>
      </c>
      <c r="G10" s="8">
        <f>G21/G23</f>
        <v>0.5086707486981525</v>
      </c>
      <c r="H10" s="8">
        <f>H21/H23</f>
        <v>0.49995523582818985</v>
      </c>
      <c r="I10" s="8">
        <f>I21/I23</f>
        <v>0.5468085016550699</v>
      </c>
      <c r="J10" s="8">
        <f>J21/J23</f>
        <v>0.5691238293089217</v>
      </c>
    </row>
    <row r="11" spans="1:10" ht="12.75">
      <c r="A11" s="21"/>
      <c r="B11" s="19"/>
      <c r="C11" s="8"/>
      <c r="D11" s="8"/>
      <c r="E11" s="8"/>
      <c r="F11" s="8"/>
      <c r="G11" s="8"/>
      <c r="H11" s="8"/>
      <c r="I11" s="8"/>
      <c r="J11" s="8"/>
    </row>
    <row r="13" spans="1:3" ht="12.75">
      <c r="A13" t="s">
        <v>56</v>
      </c>
      <c r="C13" t="s">
        <v>57</v>
      </c>
    </row>
    <row r="14" spans="3:10" ht="12.75">
      <c r="C14" s="6">
        <v>1925</v>
      </c>
      <c r="D14" s="6">
        <v>1927</v>
      </c>
      <c r="E14" s="6">
        <v>1929</v>
      </c>
      <c r="F14" s="6">
        <v>1931</v>
      </c>
      <c r="G14" s="6">
        <v>1933</v>
      </c>
      <c r="H14" s="6">
        <v>1935</v>
      </c>
      <c r="I14" s="6">
        <v>1937</v>
      </c>
      <c r="J14" s="6">
        <v>1939</v>
      </c>
    </row>
    <row r="15" spans="1:10" ht="12.75" customHeight="1">
      <c r="A15" s="13" t="s">
        <v>10</v>
      </c>
      <c r="B15" s="13"/>
      <c r="C15" s="5"/>
      <c r="D15" s="14"/>
      <c r="E15" s="14"/>
      <c r="F15" s="3"/>
      <c r="G15" s="3"/>
      <c r="H15" s="3"/>
      <c r="I15" s="3"/>
      <c r="J15" s="3"/>
    </row>
    <row r="16" spans="1:10" ht="12.75" customHeight="1">
      <c r="A16" s="13" t="s">
        <v>58</v>
      </c>
      <c r="B16" s="13"/>
      <c r="C16" s="10">
        <v>17651</v>
      </c>
      <c r="D16" s="15">
        <v>12232</v>
      </c>
      <c r="E16" s="15">
        <v>10271</v>
      </c>
      <c r="F16" s="10">
        <v>8075</v>
      </c>
      <c r="G16" s="10">
        <v>4755</v>
      </c>
      <c r="H16" s="10">
        <v>7422</v>
      </c>
      <c r="I16" s="10">
        <v>10473</v>
      </c>
      <c r="J16" s="10">
        <v>11963</v>
      </c>
    </row>
    <row r="17" spans="1:10" ht="12.75" customHeight="1">
      <c r="A17" s="13" t="s">
        <v>59</v>
      </c>
      <c r="B17" s="13"/>
      <c r="C17" s="10">
        <v>953560</v>
      </c>
      <c r="D17" s="15">
        <v>1037083</v>
      </c>
      <c r="E17" s="15">
        <v>1139627</v>
      </c>
      <c r="F17" s="10">
        <v>939568</v>
      </c>
      <c r="G17" s="10">
        <v>696637</v>
      </c>
      <c r="H17" s="10">
        <v>805628</v>
      </c>
      <c r="I17" s="10">
        <v>911861</v>
      </c>
      <c r="J17" s="10">
        <v>898225</v>
      </c>
    </row>
    <row r="18" spans="1:10" ht="12.75" customHeight="1">
      <c r="A18" s="13" t="s">
        <v>20</v>
      </c>
      <c r="B18" s="13"/>
      <c r="C18" s="10">
        <f>SUM(C16:C17)</f>
        <v>971211</v>
      </c>
      <c r="D18" s="10">
        <f>SUM(D16:D17)</f>
        <v>1049315</v>
      </c>
      <c r="E18" s="10">
        <f>SUM(E16:E17)</f>
        <v>1149898</v>
      </c>
      <c r="F18" s="10">
        <f>SUM(F16:F17)</f>
        <v>947643</v>
      </c>
      <c r="G18" s="10">
        <f>SUM(G16:G17)</f>
        <v>701392</v>
      </c>
      <c r="H18" s="10">
        <f>SUM(H16:H17)</f>
        <v>813050</v>
      </c>
      <c r="I18" s="10">
        <f>SUM(I16:I17)</f>
        <v>922334</v>
      </c>
      <c r="J18" s="10">
        <f>SUM(J16:J17)</f>
        <v>910188</v>
      </c>
    </row>
    <row r="19" spans="1:10" ht="12.75">
      <c r="A19" s="13"/>
      <c r="B19" s="13"/>
      <c r="C19" s="10"/>
      <c r="D19" s="10"/>
      <c r="E19" s="10"/>
      <c r="F19" s="10"/>
      <c r="G19" s="10"/>
      <c r="H19" s="10"/>
      <c r="I19" s="10"/>
      <c r="J19" s="10"/>
    </row>
    <row r="20" spans="1:10" ht="12.75" customHeight="1">
      <c r="A20" s="19" t="s">
        <v>12</v>
      </c>
      <c r="B20" s="19"/>
      <c r="C20" s="10"/>
      <c r="D20" s="15"/>
      <c r="E20" s="15"/>
      <c r="F20" s="15"/>
      <c r="G20" s="15"/>
      <c r="H20" s="15"/>
      <c r="I20" s="15"/>
      <c r="J20" s="15"/>
    </row>
    <row r="21" spans="1:10" ht="12.75" customHeight="1">
      <c r="A21" s="13" t="s">
        <v>58</v>
      </c>
      <c r="B21" s="13"/>
      <c r="C21" s="10">
        <v>203454</v>
      </c>
      <c r="D21" s="15">
        <v>252678</v>
      </c>
      <c r="E21" s="15">
        <v>291370</v>
      </c>
      <c r="F21" s="10">
        <v>227725</v>
      </c>
      <c r="G21" s="10">
        <v>154436</v>
      </c>
      <c r="H21" s="10">
        <v>189867</v>
      </c>
      <c r="I21" s="10">
        <v>259021</v>
      </c>
      <c r="J21" s="10">
        <v>266832</v>
      </c>
    </row>
    <row r="22" spans="1:10" ht="12.75" customHeight="1">
      <c r="A22" s="13" t="s">
        <v>59</v>
      </c>
      <c r="B22" s="13"/>
      <c r="C22" s="10">
        <v>272996</v>
      </c>
      <c r="D22" s="15">
        <v>288083</v>
      </c>
      <c r="E22" s="15">
        <v>297031</v>
      </c>
      <c r="F22" s="10">
        <v>232881</v>
      </c>
      <c r="G22" s="10">
        <v>149171</v>
      </c>
      <c r="H22" s="10">
        <v>189901</v>
      </c>
      <c r="I22" s="10">
        <v>214675</v>
      </c>
      <c r="J22" s="10">
        <v>202015</v>
      </c>
    </row>
    <row r="23" spans="1:10" ht="12.75" customHeight="1">
      <c r="A23" s="13" t="s">
        <v>20</v>
      </c>
      <c r="B23" s="13"/>
      <c r="C23" s="17">
        <f>C21+C22</f>
        <v>476450</v>
      </c>
      <c r="D23" s="17">
        <f>D21+D22</f>
        <v>540761</v>
      </c>
      <c r="E23" s="17">
        <f>E21+E22</f>
        <v>588401</v>
      </c>
      <c r="F23" s="17">
        <f>F21+F22</f>
        <v>460606</v>
      </c>
      <c r="G23" s="17">
        <f>G21+G22</f>
        <v>303607</v>
      </c>
      <c r="H23" s="17">
        <f>H21+H22</f>
        <v>379768</v>
      </c>
      <c r="I23" s="17">
        <f>I21+I22</f>
        <v>473696</v>
      </c>
      <c r="J23" s="17">
        <f>J21+J22</f>
        <v>468847</v>
      </c>
    </row>
    <row r="24" spans="1:10" ht="12.75">
      <c r="A24" s="13"/>
      <c r="B24" s="13"/>
      <c r="C24" s="5"/>
      <c r="D24" s="5"/>
      <c r="E24" s="5"/>
      <c r="F24" s="5"/>
      <c r="G24" s="5"/>
      <c r="H24" s="5"/>
      <c r="I24" s="5"/>
      <c r="J24" s="5"/>
    </row>
    <row r="25" ht="12.75">
      <c r="A25" t="s">
        <v>60</v>
      </c>
    </row>
  </sheetData>
  <mergeCells count="14">
    <mergeCell ref="B2:I2"/>
    <mergeCell ref="B3:G3"/>
    <mergeCell ref="B4:E4"/>
    <mergeCell ref="C7:J7"/>
    <mergeCell ref="A9:B9"/>
    <mergeCell ref="A10:B10"/>
    <mergeCell ref="A15:B15"/>
    <mergeCell ref="A16:B16"/>
    <mergeCell ref="A17:B17"/>
    <mergeCell ref="A18:B18"/>
    <mergeCell ref="A20:B20"/>
    <mergeCell ref="A21:B21"/>
    <mergeCell ref="A22:B22"/>
    <mergeCell ref="A23:B23"/>
  </mergeCells>
  <hyperlinks>
    <hyperlink ref="B2" r:id="rId1" display="http://purplemotes.net/2009/06/14/historic-patterns-of-paying-for-content/"/>
    <hyperlink ref="B3" r:id="rId2" display="http://purplemotes.net/advertising/newspapers-periodicals.xls"/>
    <hyperlink ref="B4" r:id="rId3" display="http://purplemotes.ne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7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26.7109375" style="0" customWidth="1"/>
    <col min="2" max="10" width="10.8515625" style="22" customWidth="1"/>
    <col min="42" max="42" width="19.7109375" style="0" customWidth="1"/>
  </cols>
  <sheetData>
    <row r="1" ht="12.75">
      <c r="A1" t="s">
        <v>61</v>
      </c>
    </row>
    <row r="2" spans="1:80" s="2" customFormat="1" ht="12.75" customHeight="1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s="2" customFormat="1" ht="12.75" customHeight="1">
      <c r="A3" s="3" t="s">
        <v>4</v>
      </c>
      <c r="B3" s="3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s="2" customFormat="1" ht="12.75" customHeight="1">
      <c r="A4" s="3" t="s">
        <v>6</v>
      </c>
      <c r="B4" s="3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6" spans="1:48" s="24" customFormat="1" ht="12.75" customHeight="1">
      <c r="A6" s="13" t="s">
        <v>11</v>
      </c>
      <c r="B6" s="13"/>
      <c r="C6" s="13"/>
      <c r="D6" s="13"/>
      <c r="E6" s="13"/>
      <c r="F6" s="13"/>
      <c r="G6" s="13"/>
      <c r="H6" s="23"/>
      <c r="I6" s="23"/>
      <c r="J6" s="23"/>
      <c r="AP6" s="13" t="s">
        <v>11</v>
      </c>
      <c r="AQ6" s="13"/>
      <c r="AR6" s="13"/>
      <c r="AS6" s="13"/>
      <c r="AT6" s="13"/>
      <c r="AU6" s="13"/>
      <c r="AV6" s="13"/>
    </row>
    <row r="7" spans="1:48" s="24" customFormat="1" ht="12.75">
      <c r="A7" s="13"/>
      <c r="B7" s="13"/>
      <c r="C7" s="13"/>
      <c r="D7" s="13" t="s">
        <v>9</v>
      </c>
      <c r="E7" s="13"/>
      <c r="F7" s="13"/>
      <c r="G7" s="13"/>
      <c r="H7" s="23"/>
      <c r="I7" s="23"/>
      <c r="J7" s="23"/>
      <c r="AP7" s="13"/>
      <c r="AQ7" s="13"/>
      <c r="AR7" s="13"/>
      <c r="AS7" s="13"/>
      <c r="AT7" s="13"/>
      <c r="AU7" s="13"/>
      <c r="AV7" s="13"/>
    </row>
    <row r="8" spans="2:46" s="25" customFormat="1" ht="12.75">
      <c r="B8" s="25">
        <v>1958</v>
      </c>
      <c r="C8" s="25">
        <v>1959</v>
      </c>
      <c r="D8" s="25">
        <v>1960</v>
      </c>
      <c r="E8" s="25">
        <v>1961</v>
      </c>
      <c r="F8" s="25">
        <v>1962</v>
      </c>
      <c r="G8" s="25">
        <v>1963</v>
      </c>
      <c r="H8" s="25">
        <v>1964</v>
      </c>
      <c r="I8" s="25">
        <v>1965</v>
      </c>
      <c r="J8" s="25">
        <v>1966</v>
      </c>
      <c r="K8" s="25">
        <v>1967</v>
      </c>
      <c r="L8" s="25">
        <v>1968</v>
      </c>
      <c r="M8" s="25">
        <v>1969</v>
      </c>
      <c r="N8" s="25">
        <v>1970</v>
      </c>
      <c r="O8" s="25">
        <v>1971</v>
      </c>
      <c r="P8" s="25">
        <v>1972</v>
      </c>
      <c r="Q8" s="25">
        <v>1973</v>
      </c>
      <c r="R8" s="25">
        <v>1974</v>
      </c>
      <c r="S8" s="25">
        <v>1975</v>
      </c>
      <c r="T8" s="25">
        <v>1976</v>
      </c>
      <c r="U8" s="25">
        <v>1977</v>
      </c>
      <c r="V8" s="25">
        <v>1978</v>
      </c>
      <c r="W8" s="25">
        <v>1979</v>
      </c>
      <c r="X8" s="25">
        <v>1980</v>
      </c>
      <c r="Y8" s="25">
        <v>1981</v>
      </c>
      <c r="Z8" s="25">
        <v>1982</v>
      </c>
      <c r="AA8" s="25">
        <v>1983</v>
      </c>
      <c r="AB8" s="25">
        <v>1984</v>
      </c>
      <c r="AC8" s="25">
        <v>1985</v>
      </c>
      <c r="AD8" s="25">
        <v>1986</v>
      </c>
      <c r="AE8" s="25">
        <v>1987</v>
      </c>
      <c r="AF8" s="25">
        <v>1988</v>
      </c>
      <c r="AG8" s="25">
        <v>1989</v>
      </c>
      <c r="AH8" s="25">
        <v>1990</v>
      </c>
      <c r="AI8" s="25">
        <v>1991</v>
      </c>
      <c r="AJ8" s="25">
        <v>1992</v>
      </c>
      <c r="AK8" s="25">
        <v>1993</v>
      </c>
      <c r="AL8" s="25">
        <v>1994</v>
      </c>
      <c r="AM8" s="25">
        <v>1995</v>
      </c>
      <c r="AN8" s="25">
        <v>1996</v>
      </c>
      <c r="AQ8" s="25">
        <v>2004</v>
      </c>
      <c r="AR8" s="25">
        <v>2005</v>
      </c>
      <c r="AS8" s="25">
        <v>2006</v>
      </c>
      <c r="AT8" s="25">
        <v>2007</v>
      </c>
    </row>
    <row r="9" spans="1:46" s="25" customFormat="1" ht="12.75">
      <c r="A9" s="25" t="s">
        <v>10</v>
      </c>
      <c r="B9" s="26">
        <f>B19/B21</f>
        <v>0.28608190578518145</v>
      </c>
      <c r="C9" s="26">
        <f>C19/C21</f>
        <v>0.2761614829961257</v>
      </c>
      <c r="D9" s="26">
        <f>D19/D21</f>
        <v>0.275480532530034</v>
      </c>
      <c r="E9" s="26">
        <f>E19/E21</f>
        <v>0.284540843451324</v>
      </c>
      <c r="F9" s="26">
        <f>F19/F21</f>
        <v>0.28142935598721774</v>
      </c>
      <c r="G9" s="26">
        <f>G19/G21</f>
        <v>0.27507683100918234</v>
      </c>
      <c r="H9" s="26">
        <f>H19/H21</f>
        <v>0.27491742376285944</v>
      </c>
      <c r="I9" s="26">
        <f>I19/I21</f>
        <v>0.2640347130439944</v>
      </c>
      <c r="J9" s="26">
        <f>J19/J21</f>
        <v>0.2563816946733886</v>
      </c>
      <c r="K9" s="26">
        <f>K19/K21</f>
        <v>0.26255820115834505</v>
      </c>
      <c r="L9" s="26">
        <f>L19/L21</f>
        <v>0.26492380082870987</v>
      </c>
      <c r="M9" s="26">
        <f>M19/M21</f>
        <v>0.26061858948874933</v>
      </c>
      <c r="N9" s="26">
        <f>N19/N21</f>
        <v>0.2792816605768484</v>
      </c>
      <c r="O9" s="26">
        <f>O19/O21</f>
        <v>0.28338513870154247</v>
      </c>
      <c r="P9" s="26">
        <f>P19/P21</f>
        <v>0.2486852696538771</v>
      </c>
      <c r="Q9" s="26">
        <f>Q19/Q21</f>
        <v>0.23911650150372232</v>
      </c>
      <c r="R9" s="26">
        <f>R19/R21</f>
        <v>0.24606248674472858</v>
      </c>
      <c r="S9" s="26">
        <f>S19/S21</f>
        <v>0.2520879547754618</v>
      </c>
      <c r="T9" s="26">
        <f>T19/T21</f>
        <v>0.24416180724551176</v>
      </c>
      <c r="U9" s="26">
        <f>U19/U21</f>
        <v>0.23993936643058394</v>
      </c>
      <c r="V9" s="26">
        <f>V19/V21</f>
        <v>0.21698241301194146</v>
      </c>
      <c r="W9" s="26">
        <f>W19/W21</f>
        <v>0.2298090201758227</v>
      </c>
      <c r="X9" s="26">
        <f>X19/X21</f>
        <v>0.23173896014882994</v>
      </c>
      <c r="Y9" s="26">
        <f>Y19/Y21</f>
        <v>0.23364614580179982</v>
      </c>
      <c r="Z9" s="26">
        <f>Z19/Z21</f>
        <v>0.2328297364676175</v>
      </c>
      <c r="AA9" s="26">
        <f>AA19/AA21</f>
        <v>0.22898376777365873</v>
      </c>
      <c r="AB9" s="26">
        <f>AB19/AB21</f>
        <v>0.21434093716398148</v>
      </c>
      <c r="AC9" s="26">
        <f>AC19/AC21</f>
        <v>0.20991702355460384</v>
      </c>
      <c r="AD9" s="26">
        <f>AD19/AD21</f>
        <v>0.2145739745479731</v>
      </c>
      <c r="AE9" s="26">
        <f>AE19/AE21</f>
        <v>0.20923226046794244</v>
      </c>
      <c r="AF9" s="26">
        <f>AF19/AF21</f>
        <v>0.21141102706936768</v>
      </c>
      <c r="AG9" s="26">
        <f>AG19/AG21</f>
        <v>0.21318862250298215</v>
      </c>
      <c r="AH9" s="26">
        <f>AH19/AH21</f>
        <v>0.2190304489844795</v>
      </c>
      <c r="AI9" s="26">
        <f>AI19/AI21</f>
        <v>0.24276137841799902</v>
      </c>
      <c r="AJ9" s="26">
        <f>AJ19/AJ21</f>
        <v>0.24452103277415457</v>
      </c>
      <c r="AK9" s="26">
        <f>AK19/AK21</f>
        <v>0.24494518024148113</v>
      </c>
      <c r="AL9" s="26">
        <f>AL19/AL21</f>
        <v>0.2431262368683516</v>
      </c>
      <c r="AM9" s="26">
        <f>AM19/AM21</f>
        <v>0.24234113812835106</v>
      </c>
      <c r="AN9" s="26">
        <f>AN19/AN21</f>
        <v>0.23872145961628888</v>
      </c>
      <c r="AO9" s="26"/>
      <c r="AP9" s="25" t="s">
        <v>10</v>
      </c>
      <c r="AQ9" s="26">
        <f>AQ19/AQ21</f>
        <v>0.2121205114569123</v>
      </c>
      <c r="AR9" s="26">
        <f>AR19/AR21</f>
        <v>0.21273876782351359</v>
      </c>
      <c r="AS9" s="26">
        <f>AS19/AS21</f>
        <v>0.21761458757522284</v>
      </c>
      <c r="AT9" s="26">
        <f>AT19/AT21</f>
        <v>0.21778371662329746</v>
      </c>
    </row>
    <row r="10" spans="1:46" s="25" customFormat="1" ht="12.75">
      <c r="A10" s="25" t="s">
        <v>12</v>
      </c>
      <c r="B10" s="26">
        <f>B24/B26</f>
        <v>0.3250214520431846</v>
      </c>
      <c r="C10" s="26">
        <f>C24/C26</f>
        <v>0.31740008460247965</v>
      </c>
      <c r="D10" s="26">
        <f>D24/D26</f>
        <v>0.31922006555730414</v>
      </c>
      <c r="E10" s="26">
        <f>E24/E26</f>
        <v>0.3292501937934767</v>
      </c>
      <c r="F10" s="26">
        <f>F24/F26</f>
        <v>0.3264557320556093</v>
      </c>
      <c r="G10" s="26">
        <f>G24/G26</f>
        <v>0.33534724133460403</v>
      </c>
      <c r="H10" s="26">
        <f>H24/H26</f>
        <v>0.3411891235333545</v>
      </c>
      <c r="I10" s="26">
        <f>I24/I26</f>
        <v>0.34452501952767145</v>
      </c>
      <c r="J10" s="26">
        <f>J24/J26</f>
        <v>0.3447488124396602</v>
      </c>
      <c r="K10" s="26">
        <f>K24/K26</f>
        <v>0.3422091177137673</v>
      </c>
      <c r="L10" s="26">
        <f>L24/L26</f>
        <v>0.36480943428473767</v>
      </c>
      <c r="M10" s="26">
        <f>M24/M26</f>
        <v>0.37299427225088355</v>
      </c>
      <c r="N10" s="26">
        <f>N24/N26</f>
        <v>0.4030496600041212</v>
      </c>
      <c r="O10" s="26">
        <f>O24/O26</f>
        <v>0.41638211704915423</v>
      </c>
      <c r="P10" s="26">
        <f>P24/P26</f>
        <v>0.4087510588928584</v>
      </c>
      <c r="Q10" s="26">
        <f>Q24/Q26</f>
        <v>0.40528245074294694</v>
      </c>
      <c r="R10" s="26">
        <f>R24/R26</f>
        <v>0.4222286429740923</v>
      </c>
      <c r="S10" s="26">
        <f>S24/S26</f>
        <v>0.4589098784743112</v>
      </c>
      <c r="T10" s="26">
        <f>T24/T26</f>
        <v>0.4545131845841785</v>
      </c>
      <c r="U10" s="26">
        <f>U24/U26</f>
        <v>0.46781704238837146</v>
      </c>
      <c r="V10" s="26">
        <f>V24/V26</f>
        <v>0.4727956328404613</v>
      </c>
      <c r="W10" s="26">
        <f>W24/W26</f>
        <v>0.4474174990517132</v>
      </c>
      <c r="X10" s="26">
        <f>X24/X26</f>
        <v>0.4539300911427247</v>
      </c>
      <c r="Y10" s="26">
        <f>Y24/Y26</f>
        <v>0.4472748583707755</v>
      </c>
      <c r="Z10" s="26">
        <f>Z24/Z26</f>
        <v>0.4221327726043857</v>
      </c>
      <c r="AA10" s="26">
        <f>AA24/AA26</f>
        <v>0.4548861802429287</v>
      </c>
      <c r="AB10" s="26">
        <f>AB24/AB26</f>
        <v>0.44085050169498113</v>
      </c>
      <c r="AC10" s="26">
        <f>AC24/AC26</f>
        <v>0.437894643095694</v>
      </c>
      <c r="AD10" s="26">
        <f>AD24/AD26</f>
        <v>0.4357446589623127</v>
      </c>
      <c r="AE10" s="26">
        <f>AE24/AE26</f>
        <v>0.4449306665167853</v>
      </c>
      <c r="AF10" s="26">
        <f>AF24/AF26</f>
        <v>0.43469103229094835</v>
      </c>
      <c r="AG10" s="26">
        <f>AG24/AG26</f>
        <v>0.4590697900534068</v>
      </c>
      <c r="AH10" s="26">
        <f>AH24/AH26</f>
        <v>0.4592470032078338</v>
      </c>
      <c r="AI10" s="26">
        <f>AI24/AI26</f>
        <v>0.4575962869582082</v>
      </c>
      <c r="AJ10" s="26">
        <f>AJ24/AJ26</f>
        <v>0.4688648421809898</v>
      </c>
      <c r="AK10" s="26">
        <f>AK24/AK26</f>
        <v>0.4720208260938705</v>
      </c>
      <c r="AL10" s="26">
        <f>AL24/AL26</f>
        <v>0.46209274243604065</v>
      </c>
      <c r="AM10" s="26">
        <f>AM24/AM26</f>
        <v>0.45885964682112773</v>
      </c>
      <c r="AN10" s="26">
        <f>AN24/AN26</f>
        <v>0.4508800534318155</v>
      </c>
      <c r="AO10" s="26"/>
      <c r="AP10" s="25" t="s">
        <v>12</v>
      </c>
      <c r="AQ10" s="26">
        <f>AQ24/AQ26</f>
        <v>0.4105430315107734</v>
      </c>
      <c r="AR10" s="26">
        <f>AR24/AR26</f>
        <v>0.40141515043405873</v>
      </c>
      <c r="AS10" s="26">
        <f>AS24/AS26</f>
        <v>0.39463709905526956</v>
      </c>
      <c r="AT10" s="26">
        <f>AT24/AT26</f>
        <v>0.39228698088063313</v>
      </c>
    </row>
    <row r="11" spans="2:46" s="25" customFormat="1" ht="12.7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Q11" s="26"/>
      <c r="AR11" s="26"/>
      <c r="AS11" s="26"/>
      <c r="AT11" s="26"/>
    </row>
    <row r="12" spans="1:46" s="25" customFormat="1" ht="12.75">
      <c r="A12" s="25" t="s">
        <v>62</v>
      </c>
      <c r="B12" s="26">
        <f>B37/(B37+B38)</f>
        <v>0.21032770539080572</v>
      </c>
      <c r="C12" s="26">
        <f>C37/(C37+C38)</f>
        <v>0.2218605116157009</v>
      </c>
      <c r="D12" s="26">
        <f>D37/(D37+D38)</f>
        <v>0.21592079066910758</v>
      </c>
      <c r="E12" s="26">
        <f>E37/(E37+E38)</f>
        <v>0.21663380153505446</v>
      </c>
      <c r="F12" s="26">
        <f>F37/(F37+F38)</f>
        <v>0.23401334951813002</v>
      </c>
      <c r="G12" s="26">
        <f>G37/(G37+G38)</f>
        <v>0.21871337929287063</v>
      </c>
      <c r="H12" s="26">
        <f>H37/(H37+H38)</f>
        <v>0.21686740980271407</v>
      </c>
      <c r="I12" s="26">
        <f>I37/(I37+I38)</f>
        <v>0.21291954499060692</v>
      </c>
      <c r="J12" s="26">
        <f>J37/(J37+J38)</f>
        <v>0.22274412450948114</v>
      </c>
      <c r="K12" s="26">
        <f>K37/(K37+K38)</f>
        <v>0.24331051649035473</v>
      </c>
      <c r="L12" s="26">
        <f>L37/(L37+L38)</f>
        <v>0.24192680301399355</v>
      </c>
      <c r="M12" s="26">
        <f>M37/(M37+M38)</f>
        <v>0.2477815699658703</v>
      </c>
      <c r="N12" s="26">
        <f>N37/(N37+N38)</f>
        <v>0.2367106671423475</v>
      </c>
      <c r="O12" s="26">
        <f>O37/(O37+O38)</f>
        <v>0.23791278963692758</v>
      </c>
      <c r="P12" s="26">
        <f>P37/(P37+P38)</f>
        <v>0.2166599108228618</v>
      </c>
      <c r="Q12" s="26">
        <f>Q37/(Q37+Q38)</f>
        <v>0.21190781049935983</v>
      </c>
      <c r="R12" s="26">
        <f>R37/(R37+R38)</f>
        <v>0.20535714285714285</v>
      </c>
      <c r="S12" s="26">
        <f>S37/(S37+S38)</f>
        <v>0.18477917149783915</v>
      </c>
      <c r="T12" s="26">
        <f>T37/(T37+T38)</f>
        <v>0.18925459825750243</v>
      </c>
      <c r="U12" s="26">
        <f>U37/(U37+U38)</f>
        <v>0.24674392370013332</v>
      </c>
      <c r="V12" s="26">
        <f>V37/(V37+V38)</f>
        <v>1</v>
      </c>
      <c r="W12" s="26">
        <f>W37/(W37+W38)</f>
        <v>0.2910581222056632</v>
      </c>
      <c r="X12" s="26">
        <f>X37/(X37+X38)</f>
        <v>0.3061169130611691</v>
      </c>
      <c r="Y12" s="26">
        <f>Y37/(Y37+Y38)</f>
        <v>0.32158423346598447</v>
      </c>
      <c r="Z12" s="26">
        <f>Z37/(Z37+Z38)</f>
        <v>0.27959648551903676</v>
      </c>
      <c r="AA12" s="26">
        <f>AA37/(AA37+AA38)</f>
        <v>0.26745770409901215</v>
      </c>
      <c r="AB12" s="26">
        <f>AB37/(AB37+AB38)</f>
        <v>0.25871772235709556</v>
      </c>
      <c r="AC12" s="26">
        <f>AC37/(AC37+AC38)</f>
        <v>0.24007031807943746</v>
      </c>
      <c r="AD12" s="26">
        <f>AD37/(AD37+AD38)</f>
        <v>0.26968018248684883</v>
      </c>
      <c r="AE12" s="26">
        <f>AE37/(AE37+AE38)</f>
        <v>0.2534837425348374</v>
      </c>
      <c r="AF12" s="26">
        <f>AF37/(AF37+AF38)</f>
        <v>0.25183279742765274</v>
      </c>
      <c r="AG12" s="26">
        <f>AG37/(AG37+AG38)</f>
        <v>0.25890870849006997</v>
      </c>
      <c r="AH12" s="26">
        <f>AH37/(AH37+AH38)</f>
        <v>0.2579706726422141</v>
      </c>
      <c r="AI12" s="26">
        <f>AI37/(AI37+AI38)</f>
        <v>0.2927042030134814</v>
      </c>
      <c r="AJ12" s="26">
        <f>AJ37/(AJ37+AJ38)</f>
        <v>0.23296869923101918</v>
      </c>
      <c r="AK12" s="26">
        <f>AK37/(AK37+AK38)</f>
        <v>0.2394620486366986</v>
      </c>
      <c r="AL12" s="26">
        <f>AL37/(AL37+AL38)</f>
        <v>0.24460020456049578</v>
      </c>
      <c r="AM12" s="26">
        <f>AM37/(AM37+AM38)</f>
        <v>0.24133370849746766</v>
      </c>
      <c r="AN12" s="26">
        <f>AN37/(AN37+AN38)</f>
        <v>0.23790364994214788</v>
      </c>
      <c r="AO12" s="26"/>
      <c r="AP12" s="25" t="s">
        <v>63</v>
      </c>
      <c r="AQ12" s="26">
        <f>AQ37/(AQ37+AQ38)</f>
        <v>0.11890118901189012</v>
      </c>
      <c r="AR12" s="26">
        <f>AR37/(AR37+AR38)</f>
        <v>0.11172741679873217</v>
      </c>
      <c r="AS12" s="26">
        <f>AS37/(AS37+AS38)</f>
        <v>0.13007205157375806</v>
      </c>
      <c r="AT12" s="26">
        <f>AT37/(AT37+AT38)</f>
        <v>0.1445221445221445</v>
      </c>
    </row>
    <row r="13" spans="1:46" s="25" customFormat="1" ht="12.75">
      <c r="A13" s="25" t="s">
        <v>64</v>
      </c>
      <c r="B13" s="26">
        <f>(B58+B59)/SUM(B58:B60)</f>
        <v>0.3864203443950279</v>
      </c>
      <c r="C13" s="26">
        <f>(C58+C59)/SUM(C58:C60)</f>
        <v>0.3769461684923716</v>
      </c>
      <c r="D13" s="26">
        <f>(D58+D59)/SUM(D58:D60)</f>
        <v>0.37582982650628105</v>
      </c>
      <c r="E13" s="26">
        <f>(E58+E59)/SUM(E58:E60)</f>
        <v>0.3868667521895893</v>
      </c>
      <c r="F13" s="26">
        <f>(F58+F59)/SUM(F58:F60)</f>
        <v>0.37576428365137393</v>
      </c>
      <c r="G13" s="26">
        <f>(G58+G59)/SUM(G58:G60)</f>
        <v>0.39221567641353544</v>
      </c>
      <c r="H13" s="26">
        <f>(H58+H59)/SUM(H58:H60)</f>
        <v>0.40153752567685513</v>
      </c>
      <c r="I13" s="26">
        <f>(I58+I59)/SUM(I58:I60)</f>
        <v>0.40681200974393045</v>
      </c>
      <c r="J13" s="26">
        <f>(J58+J59)/SUM(J58:J60)</f>
        <v>0.4157487135727769</v>
      </c>
      <c r="K13" s="26">
        <f>(K58+K59)/SUM(K58:K60)</f>
        <v>0.4029192124915139</v>
      </c>
      <c r="L13" s="26">
        <f>(L58+L59)/SUM(L58:L60)</f>
        <v>0.4236990839992204</v>
      </c>
      <c r="M13" s="26">
        <f>(M58+M59)/SUM(M58:M60)</f>
        <v>0.42963705886040243</v>
      </c>
      <c r="N13" s="26">
        <f>(N58+N59)/SUM(N58:N60)</f>
        <v>0.46033834586466166</v>
      </c>
      <c r="O13" s="26">
        <f>(O58+O59)/SUM(O58:O60)</f>
        <v>0.4845398107407631</v>
      </c>
      <c r="P13" s="26">
        <f>(P58+P59)/SUM(P58:P60)</f>
        <v>0.4818050332658374</v>
      </c>
      <c r="Q13" s="26">
        <f>(Q58+Q59)/SUM(Q58:Q60)</f>
        <v>0.48731789120637253</v>
      </c>
      <c r="R13" s="26">
        <f>(R58+R59)/SUM(R58:R60)</f>
        <v>0.5120547519054285</v>
      </c>
      <c r="S13" s="26">
        <f>(S58+S59)/SUM(S58:S60)</f>
        <v>0.550014154949514</v>
      </c>
      <c r="T13" s="26">
        <f>(T58+T59)/SUM(T58:T60)</f>
        <v>0.5487142339731981</v>
      </c>
      <c r="U13" s="26">
        <f>(U58+U59)/SUM(U58:U60)</f>
        <v>0.5137449713519444</v>
      </c>
      <c r="V13" s="26">
        <f>(V58+V59)/SUM(V58:V60)</f>
        <v>0.5172028823708515</v>
      </c>
      <c r="W13" s="26">
        <f>(W58+W59)/SUM(W58:W60)</f>
        <v>0.5076421485883413</v>
      </c>
      <c r="X13" s="26">
        <f>(X58+X59)/SUM(X58:X60)</f>
        <v>0.5246324425310698</v>
      </c>
      <c r="Y13" s="26">
        <f>(Y58+Y59)/SUM(Y58:Y60)</f>
        <v>0.5181011059660939</v>
      </c>
      <c r="Z13" s="26">
        <f>(Z58+Z59)/SUM(Z58:Z60)</f>
        <v>0.44745028136031584</v>
      </c>
      <c r="AA13" s="26">
        <f>(AA58+AA59)/SUM(AA58:AA60)</f>
        <v>0.49694021410754946</v>
      </c>
      <c r="AB13" s="26">
        <f>(AB58+AB59)/SUM(AB58:AB60)</f>
        <v>0.491786225131117</v>
      </c>
      <c r="AC13" s="26">
        <f>(AC58+AC59)/SUM(AC58:AC60)</f>
        <v>0.487803233592686</v>
      </c>
      <c r="AD13" s="26">
        <f>(AD58+AD59)/SUM(AD58:AD60)</f>
        <v>0.48752146983813044</v>
      </c>
      <c r="AE13" s="26">
        <f>(AE58+AE59)/SUM(AE58:AE60)</f>
        <v>0.48904632282144844</v>
      </c>
      <c r="AF13" s="26">
        <f>(AF58+AF59)/SUM(AF58:AF60)</f>
        <v>0.47335078122367374</v>
      </c>
      <c r="AG13" s="26">
        <f>(AG58+AG59)/SUM(AG58:AG60)</f>
        <v>0.4824949103912406</v>
      </c>
      <c r="AH13" s="26">
        <f>(AH58+AH59)/SUM(AH58:AH60)</f>
        <v>0.48342753834005237</v>
      </c>
      <c r="AI13" s="26">
        <f>(AI58+AI59)/SUM(AI58:AI60)</f>
        <v>0.48918453592111444</v>
      </c>
      <c r="AJ13" s="26">
        <f>(AJ58+AJ59)/SUM(AJ58:AJ60)</f>
        <v>0.5156663995096883</v>
      </c>
      <c r="AK13" s="26">
        <f>(AK58+AK59)/SUM(AK58:AK60)</f>
        <v>0.514875168186575</v>
      </c>
      <c r="AL13" s="26">
        <f>(AL58+AL59)/SUM(AL58:AL60)</f>
        <v>0.5080548601284424</v>
      </c>
      <c r="AM13" s="26">
        <f>(AM58+AM59)/SUM(AM58:AM60)</f>
        <v>0.499447391688771</v>
      </c>
      <c r="AN13" s="26">
        <f>(AN58+AN59)/SUM(AN58:AN60)</f>
        <v>0.488971935807742</v>
      </c>
      <c r="AO13" s="26"/>
      <c r="AP13" s="25" t="s">
        <v>65</v>
      </c>
      <c r="AQ13" s="26">
        <f>AQ58/(AQ58+AQ59)</f>
        <v>0.3486157150193753</v>
      </c>
      <c r="AR13" s="26">
        <f>AR58/(AR58+AR59)</f>
        <v>0.33392721927753777</v>
      </c>
      <c r="AS13" s="26">
        <f>AS58/(AS58+AS59)</f>
        <v>0.327006327006327</v>
      </c>
      <c r="AT13" s="26">
        <f>AT58/(AT58+AT59)</f>
        <v>0.3276274838400766</v>
      </c>
    </row>
    <row r="14" s="25" customFormat="1" ht="12.75"/>
    <row r="15" s="25" customFormat="1" ht="12.75"/>
    <row r="16" s="25" customFormat="1" ht="12.75">
      <c r="A16" s="25" t="s">
        <v>66</v>
      </c>
    </row>
    <row r="17" spans="2:43" s="25" customFormat="1" ht="12.75">
      <c r="B17" s="25" t="s">
        <v>67</v>
      </c>
      <c r="K17" s="25" t="s">
        <v>68</v>
      </c>
      <c r="AP17" s="25" t="s">
        <v>69</v>
      </c>
      <c r="AQ17" s="25" t="s">
        <v>68</v>
      </c>
    </row>
    <row r="18" s="25" customFormat="1" ht="12.75">
      <c r="A18" s="25" t="s">
        <v>70</v>
      </c>
    </row>
    <row r="19" spans="1:46" s="22" customFormat="1" ht="12.75">
      <c r="A19" s="22" t="s">
        <v>15</v>
      </c>
      <c r="B19" s="22">
        <f>B33+B37</f>
        <v>979309</v>
      </c>
      <c r="C19" s="22">
        <f>C33+C37</f>
        <v>1026437</v>
      </c>
      <c r="D19" s="22">
        <f>D33+D37</f>
        <v>1067035</v>
      </c>
      <c r="E19" s="22">
        <f>E33+E37</f>
        <v>1114837</v>
      </c>
      <c r="F19" s="22">
        <f>F33+F37</f>
        <v>1141724</v>
      </c>
      <c r="G19" s="22">
        <f>G33+G37</f>
        <v>1147302</v>
      </c>
      <c r="H19" s="22">
        <f>H33+H37</f>
        <v>1243810</v>
      </c>
      <c r="I19" s="22">
        <f>I33+I37</f>
        <v>1245593</v>
      </c>
      <c r="J19" s="22">
        <f>J33+J37</f>
        <v>1327357</v>
      </c>
      <c r="K19" s="22">
        <f>K33+K37</f>
        <v>1387.2</v>
      </c>
      <c r="L19" s="22">
        <f>L33+L37</f>
        <v>1508.9</v>
      </c>
      <c r="M19" s="22">
        <f>M33+M37</f>
        <v>1638.9</v>
      </c>
      <c r="N19" s="22">
        <f>N33+N37</f>
        <v>1796.2</v>
      </c>
      <c r="O19" s="22">
        <f>O33+O37</f>
        <v>1932.8000000000002</v>
      </c>
      <c r="P19" s="22">
        <f>P33+P37</f>
        <v>1853.7</v>
      </c>
      <c r="Q19" s="22">
        <f>Q33+Q37</f>
        <v>1940</v>
      </c>
      <c r="R19" s="22">
        <f>R33+R37</f>
        <v>2204.4</v>
      </c>
      <c r="S19" s="22">
        <f>S33+S37</f>
        <v>2466</v>
      </c>
      <c r="T19" s="22">
        <f>T33+T37</f>
        <v>2658.8</v>
      </c>
      <c r="U19" s="22">
        <f>U33+U37</f>
        <v>2801.7</v>
      </c>
      <c r="V19" s="22">
        <f>V33+V37</f>
        <v>3036.3</v>
      </c>
      <c r="W19" s="22">
        <f>W33+W37</f>
        <v>3411.4</v>
      </c>
      <c r="X19" s="22">
        <f>X33+X37</f>
        <v>3786.8</v>
      </c>
      <c r="Y19" s="22">
        <f>Y33+Y37</f>
        <v>4245</v>
      </c>
      <c r="Z19" s="22">
        <f>Z33+Z37</f>
        <v>4352.1</v>
      </c>
      <c r="AA19" s="22">
        <f>AA33+AA37</f>
        <v>4731.400000000001</v>
      </c>
      <c r="AB19" s="22">
        <f>AB33+AB37</f>
        <v>4824</v>
      </c>
      <c r="AC19" s="22">
        <f>AC33+AC37</f>
        <v>5019.2</v>
      </c>
      <c r="AD19" s="22">
        <f>AD33+AD37</f>
        <v>5545.6</v>
      </c>
      <c r="AE19" s="22">
        <f>AE33+AE37</f>
        <v>5785</v>
      </c>
      <c r="AF19" s="22">
        <f>AF33+AF37</f>
        <v>6045.7</v>
      </c>
      <c r="AG19" s="22">
        <f>AG33+AG37</f>
        <v>6344.6</v>
      </c>
      <c r="AH19" s="22">
        <f>AH33+AH37</f>
        <v>6584.8</v>
      </c>
      <c r="AI19" s="22">
        <f>AI33+AI37</f>
        <v>7054.5</v>
      </c>
      <c r="AJ19" s="22">
        <f>AJ33+AJ37</f>
        <v>7116.1</v>
      </c>
      <c r="AK19" s="22">
        <f>AK33+AK37</f>
        <v>7325.599999999999</v>
      </c>
      <c r="AL19" s="22">
        <f>AL33+AL37</f>
        <v>7727.5</v>
      </c>
      <c r="AM19" s="22">
        <f>AM33+AM37</f>
        <v>8067.9</v>
      </c>
      <c r="AN19" s="22">
        <f>AN33+AN37</f>
        <v>8326.7</v>
      </c>
      <c r="AQ19" s="22">
        <f>AQ33+AQ37</f>
        <v>9174</v>
      </c>
      <c r="AR19" s="22">
        <f>AR33+AR37</f>
        <v>9489</v>
      </c>
      <c r="AS19" s="22">
        <f>AS33+AS37</f>
        <v>9619</v>
      </c>
      <c r="AT19" s="22">
        <f>AT33+AT37</f>
        <v>9290</v>
      </c>
    </row>
    <row r="20" spans="1:46" s="22" customFormat="1" ht="12.75">
      <c r="A20" s="22" t="s">
        <v>16</v>
      </c>
      <c r="B20" s="22">
        <f>B34+B38</f>
        <v>2443868</v>
      </c>
      <c r="C20" s="22">
        <f>C34+C38</f>
        <v>2690363</v>
      </c>
      <c r="D20" s="22">
        <f>D34+D38</f>
        <v>2806324</v>
      </c>
      <c r="E20" s="22">
        <f>E34+E38</f>
        <v>2803184</v>
      </c>
      <c r="F20" s="22">
        <f>F34+F38</f>
        <v>2915152</v>
      </c>
      <c r="G20" s="22">
        <f>G34+G38</f>
        <v>3023540</v>
      </c>
      <c r="H20" s="22">
        <f>H34+H38</f>
        <v>3280494</v>
      </c>
      <c r="I20" s="22">
        <f>I34+I38</f>
        <v>3471942</v>
      </c>
      <c r="J20" s="22">
        <f>J34+J38</f>
        <v>3849912</v>
      </c>
      <c r="K20" s="22">
        <f>K34+K38</f>
        <v>3896.2</v>
      </c>
      <c r="L20" s="22">
        <f>L34+L38</f>
        <v>4186.7</v>
      </c>
      <c r="M20" s="22">
        <f>M34+M38</f>
        <v>4649.6</v>
      </c>
      <c r="N20" s="22">
        <f>N34+N38</f>
        <v>4635.299999999999</v>
      </c>
      <c r="O20" s="22">
        <f>O34+O38</f>
        <v>4887.599999999999</v>
      </c>
      <c r="P20" s="22">
        <f>P34+P38</f>
        <v>5600.3</v>
      </c>
      <c r="Q20" s="22">
        <f>Q34+Q38</f>
        <v>6173.2</v>
      </c>
      <c r="R20" s="22">
        <f>R34+R38</f>
        <v>6754.3</v>
      </c>
      <c r="S20" s="22">
        <f>S34+S38</f>
        <v>7316.299999999999</v>
      </c>
      <c r="T20" s="22">
        <f>T34+T38</f>
        <v>8230.7</v>
      </c>
      <c r="U20" s="22">
        <f>U34+U38</f>
        <v>8875</v>
      </c>
      <c r="V20" s="22">
        <f>V34+AVERAGE(U38+W38)</f>
        <v>10957</v>
      </c>
      <c r="W20" s="22">
        <f>W34+W38</f>
        <v>11433.1</v>
      </c>
      <c r="X20" s="22">
        <f>X34+X38</f>
        <v>12554</v>
      </c>
      <c r="Y20" s="22">
        <f>Y34+Y38</f>
        <v>13923.5</v>
      </c>
      <c r="Z20" s="22">
        <f>Z34+Z38</f>
        <v>14340.1</v>
      </c>
      <c r="AA20" s="22">
        <f>AA34+AA38</f>
        <v>15931.199999999999</v>
      </c>
      <c r="AB20" s="22">
        <f>AB34+AB38</f>
        <v>17682.2</v>
      </c>
      <c r="AC20" s="22">
        <f>AC34+AC38</f>
        <v>18891.2</v>
      </c>
      <c r="AD20" s="22">
        <f>AD34+AD38</f>
        <v>20299.1</v>
      </c>
      <c r="AE20" s="22">
        <f>AE34+AE38</f>
        <v>21863.7</v>
      </c>
      <c r="AF20" s="22">
        <f>AF34+AF38</f>
        <v>22551.199999999997</v>
      </c>
      <c r="AG20" s="22">
        <f>AG34+AG38</f>
        <v>23415.9</v>
      </c>
      <c r="AH20" s="22">
        <f>AH34+AH38</f>
        <v>23478.6</v>
      </c>
      <c r="AI20" s="22">
        <f>AI34+AI38</f>
        <v>22004.899999999998</v>
      </c>
      <c r="AJ20" s="22">
        <f>AJ34+AJ38</f>
        <v>21986.1</v>
      </c>
      <c r="AK20" s="22">
        <f>AK34+AK38</f>
        <v>22581.5</v>
      </c>
      <c r="AL20" s="22">
        <f>AL34+AL38</f>
        <v>24056.399999999998</v>
      </c>
      <c r="AM20" s="22">
        <f>AM34+AM38</f>
        <v>25223.6</v>
      </c>
      <c r="AN20" s="22">
        <f>AN34+AN38</f>
        <v>26553.699999999997</v>
      </c>
      <c r="AQ20" s="22">
        <f>AQ34+AQ38</f>
        <v>34075</v>
      </c>
      <c r="AR20" s="22">
        <f>AR34+AR38</f>
        <v>35115</v>
      </c>
      <c r="AS20" s="22">
        <f>AS34+AS38</f>
        <v>34583</v>
      </c>
      <c r="AT20" s="22">
        <f>AT34+AT38</f>
        <v>33367</v>
      </c>
    </row>
    <row r="21" spans="1:46" s="22" customFormat="1" ht="12.75">
      <c r="A21" s="22" t="s">
        <v>71</v>
      </c>
      <c r="B21" s="22">
        <f>B19+B20</f>
        <v>3423177</v>
      </c>
      <c r="C21" s="22">
        <f>C19+C20</f>
        <v>3716800</v>
      </c>
      <c r="D21" s="22">
        <f>D19+D20</f>
        <v>3873359</v>
      </c>
      <c r="E21" s="22">
        <f>E19+E20</f>
        <v>3918021</v>
      </c>
      <c r="F21" s="22">
        <f>F19+F20</f>
        <v>4056876</v>
      </c>
      <c r="G21" s="22">
        <f>G19+G20</f>
        <v>4170842</v>
      </c>
      <c r="H21" s="22">
        <f>H19+H20</f>
        <v>4524304</v>
      </c>
      <c r="I21" s="22">
        <f>I19+I20</f>
        <v>4717535</v>
      </c>
      <c r="J21" s="22">
        <f>J19+J20</f>
        <v>5177269</v>
      </c>
      <c r="K21" s="22">
        <f>K19+K20</f>
        <v>5283.4</v>
      </c>
      <c r="L21" s="22">
        <f>L19+L20</f>
        <v>5695.6</v>
      </c>
      <c r="M21" s="22">
        <f>M19+M20</f>
        <v>6288.5</v>
      </c>
      <c r="N21" s="22">
        <f>N19+N20</f>
        <v>6431.499999999999</v>
      </c>
      <c r="O21" s="22">
        <f>O19+O20</f>
        <v>6820.4</v>
      </c>
      <c r="P21" s="22">
        <f>P19+P20</f>
        <v>7454</v>
      </c>
      <c r="Q21" s="22">
        <f>Q19+Q20</f>
        <v>8113.2</v>
      </c>
      <c r="R21" s="22">
        <f>R19+R20</f>
        <v>8958.7</v>
      </c>
      <c r="S21" s="22">
        <f>S19+S20</f>
        <v>9782.3</v>
      </c>
      <c r="T21" s="22">
        <f>T19+T20</f>
        <v>10889.5</v>
      </c>
      <c r="U21" s="22">
        <f>U19+U20</f>
        <v>11676.7</v>
      </c>
      <c r="V21" s="22">
        <f>V19+V20</f>
        <v>13993.3</v>
      </c>
      <c r="W21" s="22">
        <f>W19+W20</f>
        <v>14844.5</v>
      </c>
      <c r="X21" s="22">
        <f>X19+X20</f>
        <v>16340.8</v>
      </c>
      <c r="Y21" s="22">
        <f>Y19+Y20</f>
        <v>18168.5</v>
      </c>
      <c r="Z21" s="22">
        <f>Z19+Z20</f>
        <v>18692.2</v>
      </c>
      <c r="AA21" s="22">
        <f>AA19+AA20</f>
        <v>20662.6</v>
      </c>
      <c r="AB21" s="22">
        <f>AB19+AB20</f>
        <v>22506.2</v>
      </c>
      <c r="AC21" s="22">
        <f>AC19+AC20</f>
        <v>23910.4</v>
      </c>
      <c r="AD21" s="22">
        <f>AD19+AD20</f>
        <v>25844.699999999997</v>
      </c>
      <c r="AE21" s="22">
        <f>AE19+AE20</f>
        <v>27648.7</v>
      </c>
      <c r="AF21" s="22">
        <f>AF19+AF20</f>
        <v>28596.899999999998</v>
      </c>
      <c r="AG21" s="22">
        <f>AG19+AG20</f>
        <v>29760.5</v>
      </c>
      <c r="AH21" s="22">
        <f>AH19+AH20</f>
        <v>30063.399999999998</v>
      </c>
      <c r="AI21" s="22">
        <f>AI19+AI20</f>
        <v>29059.399999999998</v>
      </c>
      <c r="AJ21" s="22">
        <f>AJ19+AJ20</f>
        <v>29102.199999999997</v>
      </c>
      <c r="AK21" s="22">
        <f>AK19+AK20</f>
        <v>29907.1</v>
      </c>
      <c r="AL21" s="22">
        <f>AL19+AL20</f>
        <v>31783.899999999998</v>
      </c>
      <c r="AM21" s="22">
        <f>AM19+AM20</f>
        <v>33291.5</v>
      </c>
      <c r="AN21" s="22">
        <f>AN19+AN20</f>
        <v>34880.399999999994</v>
      </c>
      <c r="AQ21" s="22">
        <f>AQ19+AQ20</f>
        <v>43249</v>
      </c>
      <c r="AR21" s="22">
        <f>AR19+AR20</f>
        <v>44604</v>
      </c>
      <c r="AS21" s="22">
        <f>AS19+AS20</f>
        <v>44202</v>
      </c>
      <c r="AT21" s="22">
        <f>AT19+AT20</f>
        <v>42657</v>
      </c>
    </row>
    <row r="22" s="22" customFormat="1" ht="12.75"/>
    <row r="23" spans="1:21" s="22" customFormat="1" ht="12.75">
      <c r="A23" s="22" t="s">
        <v>72</v>
      </c>
      <c r="U23" t="s">
        <v>73</v>
      </c>
    </row>
    <row r="24" spans="1:46" s="22" customFormat="1" ht="12.75">
      <c r="A24" s="22" t="s">
        <v>15</v>
      </c>
      <c r="B24" s="22">
        <f>B49+B54+B58+B59</f>
        <v>431048</v>
      </c>
      <c r="C24" s="22">
        <f>C49+C54+C58+C59</f>
        <v>484715</v>
      </c>
      <c r="D24" s="22">
        <f>D49+D54+D58+D59</f>
        <v>523745</v>
      </c>
      <c r="E24" s="22">
        <f>E49+E54+E58+E59</f>
        <v>551742</v>
      </c>
      <c r="F24" s="22">
        <f>F49+F54+F58+F59</f>
        <v>553238</v>
      </c>
      <c r="G24" s="22">
        <f>G49+G54+G58+G59</f>
        <v>589743</v>
      </c>
      <c r="H24" s="22">
        <f>H49+H54+H58+H59</f>
        <v>644944</v>
      </c>
      <c r="I24" s="22">
        <f>I49+I54+I58+I59</f>
        <v>714538</v>
      </c>
      <c r="J24" s="22">
        <f>J49+J54+J58+J59</f>
        <v>752748</v>
      </c>
      <c r="K24" s="22">
        <f>K49+K54+K58+K59</f>
        <v>754.4</v>
      </c>
      <c r="L24" s="22">
        <f>L49+L54+L58+L59</f>
        <v>853.8000000000001</v>
      </c>
      <c r="M24" s="22">
        <f>M49+M54+M58+M59</f>
        <v>918.1999999999999</v>
      </c>
      <c r="N24" s="22">
        <f>N49+N54+N58+N59</f>
        <v>978</v>
      </c>
      <c r="O24" s="22">
        <f>O49+O54+O58+O59</f>
        <v>1048.7</v>
      </c>
      <c r="P24" s="22">
        <f>P49+P54+P58+P59</f>
        <v>1109.8</v>
      </c>
      <c r="Q24" s="22">
        <f>Q49+Q54+Q58+Q59</f>
        <v>1238.3</v>
      </c>
      <c r="R24" s="22">
        <f>R49+R54+R58+R59</f>
        <v>1315.2</v>
      </c>
      <c r="S24" s="22">
        <f>S49+S54+S58+S59</f>
        <v>1525.6000000000001</v>
      </c>
      <c r="T24" s="22">
        <f>T49+T54+T58+T59</f>
        <v>1792.6</v>
      </c>
      <c r="U24" s="22">
        <f>U54+U58+U59</f>
        <v>2149.9</v>
      </c>
      <c r="V24" s="22">
        <f>V54+V58+V59</f>
        <v>2615.6000000000004</v>
      </c>
      <c r="W24" s="22">
        <f>W54+W58+W59</f>
        <v>2830.9</v>
      </c>
      <c r="X24" s="22">
        <f>X54+X58+X59</f>
        <v>3232.3</v>
      </c>
      <c r="Y24" s="22">
        <f>Y54+Y58+Y59</f>
        <v>3434.3999999999996</v>
      </c>
      <c r="Z24" s="22">
        <f>Z54+Z58+Z59</f>
        <v>3513.2</v>
      </c>
      <c r="AA24" s="22">
        <f>AA54+AA58+AA59</f>
        <v>4284.3</v>
      </c>
      <c r="AB24" s="22">
        <f>AB54+AB58+AB59</f>
        <v>4538.6</v>
      </c>
      <c r="AC24" s="22">
        <f>AC54+AC58+AC59</f>
        <v>4916.9</v>
      </c>
      <c r="AD24" s="22">
        <f>AD54+AD58+AD59</f>
        <v>5082.7</v>
      </c>
      <c r="AE24" s="22">
        <f>AE54+AE58+AE59</f>
        <v>5541.299999999999</v>
      </c>
      <c r="AF24" s="22">
        <f>AF54+AF58+AF59</f>
        <v>5799.3</v>
      </c>
      <c r="AG24" s="22">
        <f>AG54+AG58+AG59</f>
        <v>6610.1</v>
      </c>
      <c r="AH24" s="22">
        <f>AH54+AH58+AH59</f>
        <v>6800.299999999999</v>
      </c>
      <c r="AI24" s="22">
        <f>AI54+AI58+AI59</f>
        <v>6842.299999999999</v>
      </c>
      <c r="AJ24" s="22">
        <f>AJ54+AJ58+AJ59</f>
        <v>7820.9</v>
      </c>
      <c r="AK24" s="22">
        <f>AK54+AK58+AK59</f>
        <v>8014.3</v>
      </c>
      <c r="AL24" s="22">
        <f>AL54+AL58+AL59</f>
        <v>8189.3</v>
      </c>
      <c r="AM24" s="22">
        <f>AM54+AM58+AM59</f>
        <v>8743.8</v>
      </c>
      <c r="AN24" s="22">
        <f>AN54+AN58+AN59</f>
        <v>9181</v>
      </c>
      <c r="AQ24" s="22">
        <f>AQ58+AQ54+AQ62</f>
        <v>13185</v>
      </c>
      <c r="AR24" s="22">
        <f>AR58+AR54+AR62</f>
        <v>13502</v>
      </c>
      <c r="AS24" s="22">
        <f>AS58+AS54+AS62</f>
        <v>13952</v>
      </c>
      <c r="AT24" s="22">
        <f>AT58+AT54+AT62</f>
        <v>14424</v>
      </c>
    </row>
    <row r="25" spans="1:46" s="22" customFormat="1" ht="12.75">
      <c r="A25" s="22" t="s">
        <v>16</v>
      </c>
      <c r="B25" s="22">
        <f>B50+B55+B60</f>
        <v>895166</v>
      </c>
      <c r="C25" s="22">
        <f>C50+C55+C60</f>
        <v>1042427</v>
      </c>
      <c r="D25" s="22">
        <f>D50+D55+D60</f>
        <v>1116957</v>
      </c>
      <c r="E25" s="22">
        <f>E50+E55+E60</f>
        <v>1124011</v>
      </c>
      <c r="F25" s="22">
        <f>F50+F55+F60</f>
        <v>1141442</v>
      </c>
      <c r="G25" s="22">
        <f>G50+G55+G60</f>
        <v>1168861</v>
      </c>
      <c r="H25" s="22">
        <f>H50+H55+H60</f>
        <v>1245339</v>
      </c>
      <c r="I25" s="22">
        <f>I50+I55+I60</f>
        <v>1359442</v>
      </c>
      <c r="J25" s="22">
        <f>J50+J55+J60</f>
        <v>1430720</v>
      </c>
      <c r="K25" s="22">
        <f>K50+K55+K60</f>
        <v>1450.1</v>
      </c>
      <c r="L25" s="22">
        <f>L50+L55+L60</f>
        <v>1486.6</v>
      </c>
      <c r="M25" s="22">
        <f>M50+M55+M60</f>
        <v>1543.5</v>
      </c>
      <c r="N25" s="22">
        <f>N50+N55+N60</f>
        <v>1448.5</v>
      </c>
      <c r="O25" s="22">
        <f>O50+O55+O60</f>
        <v>1469.9</v>
      </c>
      <c r="P25" s="22">
        <f>P50+P55+P60</f>
        <v>1605.3000000000002</v>
      </c>
      <c r="Q25" s="22">
        <f>Q50+Q55+Q60</f>
        <v>1817.1</v>
      </c>
      <c r="R25" s="22">
        <f>R50+R55+R60</f>
        <v>1799.7</v>
      </c>
      <c r="S25" s="22">
        <f>S50+S55+S60</f>
        <v>1798.8</v>
      </c>
      <c r="T25" s="22">
        <f>T50+T55+T60</f>
        <v>2151.4</v>
      </c>
      <c r="U25" s="22">
        <f>U55+U60</f>
        <v>2445.7</v>
      </c>
      <c r="V25" s="22">
        <f>V55+V60</f>
        <v>2916.6</v>
      </c>
      <c r="W25" s="22">
        <f>W55+W60</f>
        <v>3496.3</v>
      </c>
      <c r="X25" s="22">
        <f>X55+X60</f>
        <v>3888.4</v>
      </c>
      <c r="Y25" s="22">
        <f>Y55+Y60</f>
        <v>4244.1</v>
      </c>
      <c r="Z25" s="22">
        <f>Z55+Z60</f>
        <v>4809.3</v>
      </c>
      <c r="AA25" s="22">
        <f>AA55+AA60</f>
        <v>5134.1</v>
      </c>
      <c r="AB25" s="22">
        <f>AB55+AB60</f>
        <v>5756.5</v>
      </c>
      <c r="AC25" s="22">
        <f>AC55+AC60</f>
        <v>6311.6</v>
      </c>
      <c r="AD25" s="22">
        <f>AD55+AD60</f>
        <v>6581.7</v>
      </c>
      <c r="AE25" s="22">
        <f>AE55+AE60</f>
        <v>6913</v>
      </c>
      <c r="AF25" s="22">
        <f>AF55+AF60</f>
        <v>7541.900000000001</v>
      </c>
      <c r="AG25" s="22">
        <f>AG55+AG60</f>
        <v>7788.8</v>
      </c>
      <c r="AH25" s="22">
        <f>AH55+AH60</f>
        <v>8007.2</v>
      </c>
      <c r="AI25" s="22">
        <f>AI55+AI60</f>
        <v>8110.4</v>
      </c>
      <c r="AJ25" s="22">
        <f>AJ55+AJ60</f>
        <v>8859.6</v>
      </c>
      <c r="AK25" s="22">
        <f>AK55+AK60</f>
        <v>8964.4</v>
      </c>
      <c r="AL25" s="22">
        <f>AL55+AL60</f>
        <v>9532.9</v>
      </c>
      <c r="AM25" s="22">
        <f>AM55+AM60</f>
        <v>10311.7</v>
      </c>
      <c r="AN25" s="22">
        <f>AN55+AN60</f>
        <v>11181.400000000001</v>
      </c>
      <c r="AQ25" s="22">
        <f>AQ59+AQ55+AQ63</f>
        <v>18931</v>
      </c>
      <c r="AR25" s="22">
        <f>AR59+AR55+AR63</f>
        <v>20134</v>
      </c>
      <c r="AS25" s="22">
        <f>AS59+AS55+AS63</f>
        <v>21402</v>
      </c>
      <c r="AT25" s="22">
        <f>AT59+AT55+AT63</f>
        <v>22345</v>
      </c>
    </row>
    <row r="26" spans="1:46" s="22" customFormat="1" ht="12.75">
      <c r="A26" s="22" t="s">
        <v>71</v>
      </c>
      <c r="B26" s="22">
        <f>B24+B25</f>
        <v>1326214</v>
      </c>
      <c r="C26" s="22">
        <f>C24+C25</f>
        <v>1527142</v>
      </c>
      <c r="D26" s="22">
        <f>D24+D25</f>
        <v>1640702</v>
      </c>
      <c r="E26" s="22">
        <f>E24+E25</f>
        <v>1675753</v>
      </c>
      <c r="F26" s="22">
        <f>F24+F25</f>
        <v>1694680</v>
      </c>
      <c r="G26" s="22">
        <f>G24+G25</f>
        <v>1758604</v>
      </c>
      <c r="H26" s="22">
        <f>H24+H25</f>
        <v>1890283</v>
      </c>
      <c r="I26" s="22">
        <f>I24+I25</f>
        <v>2073980</v>
      </c>
      <c r="J26" s="22">
        <f>J24+J25</f>
        <v>2183468</v>
      </c>
      <c r="K26" s="22">
        <f>K24+K25</f>
        <v>2204.5</v>
      </c>
      <c r="L26" s="22">
        <f>L24+L25</f>
        <v>2340.4</v>
      </c>
      <c r="M26" s="22">
        <f>M24+M25</f>
        <v>2461.7</v>
      </c>
      <c r="N26" s="22">
        <f>N24+N25</f>
        <v>2426.5</v>
      </c>
      <c r="O26" s="22">
        <f>O24+O25</f>
        <v>2518.6000000000004</v>
      </c>
      <c r="P26" s="22">
        <f>P24+P25</f>
        <v>2715.1000000000004</v>
      </c>
      <c r="Q26" s="22">
        <f>Q24+Q25</f>
        <v>3055.3999999999996</v>
      </c>
      <c r="R26" s="22">
        <f>R24+R25</f>
        <v>3114.9</v>
      </c>
      <c r="S26" s="22">
        <f>S24+S25</f>
        <v>3324.4</v>
      </c>
      <c r="T26" s="22">
        <f>T24+T25</f>
        <v>3944</v>
      </c>
      <c r="U26" s="22">
        <f>U24+U25</f>
        <v>4595.6</v>
      </c>
      <c r="V26" s="22">
        <f>V24+V25</f>
        <v>5532.200000000001</v>
      </c>
      <c r="W26" s="22">
        <f>W24+W25</f>
        <v>6327.200000000001</v>
      </c>
      <c r="X26" s="22">
        <f>X24+X25</f>
        <v>7120.700000000001</v>
      </c>
      <c r="Y26" s="22">
        <f>Y24+Y25</f>
        <v>7678.5</v>
      </c>
      <c r="Z26" s="22">
        <f>Z24+Z25</f>
        <v>8322.5</v>
      </c>
      <c r="AA26" s="22">
        <f>AA24+AA25</f>
        <v>9418.400000000001</v>
      </c>
      <c r="AB26" s="22">
        <f>AB24+AB25</f>
        <v>10295.1</v>
      </c>
      <c r="AC26" s="22">
        <f>AC24+AC25</f>
        <v>11228.5</v>
      </c>
      <c r="AD26" s="22">
        <f>AD24+AD25</f>
        <v>11664.4</v>
      </c>
      <c r="AE26" s="22">
        <f>AE24+AE25</f>
        <v>12454.3</v>
      </c>
      <c r="AF26" s="22">
        <f>AF24+AF25</f>
        <v>13341.2</v>
      </c>
      <c r="AG26" s="22">
        <f>AG24+AG25</f>
        <v>14398.900000000001</v>
      </c>
      <c r="AH26" s="22">
        <f>AH24+AH25</f>
        <v>14807.5</v>
      </c>
      <c r="AI26" s="22">
        <f>AI24+AI25</f>
        <v>14952.699999999999</v>
      </c>
      <c r="AJ26" s="22">
        <f>AJ24+AJ25</f>
        <v>16680.5</v>
      </c>
      <c r="AK26" s="22">
        <f>AK24+AK25</f>
        <v>16978.7</v>
      </c>
      <c r="AL26" s="22">
        <f>AL24+AL25</f>
        <v>17722.2</v>
      </c>
      <c r="AM26" s="22">
        <f>AM24+AM25</f>
        <v>19055.5</v>
      </c>
      <c r="AN26" s="22">
        <f>AN24+AN25</f>
        <v>20362.4</v>
      </c>
      <c r="AQ26" s="22">
        <f>AQ24+AQ25</f>
        <v>32116</v>
      </c>
      <c r="AR26" s="22">
        <f>AR24+AR25</f>
        <v>33636</v>
      </c>
      <c r="AS26" s="22">
        <f>AS24+AS25</f>
        <v>35354</v>
      </c>
      <c r="AT26" s="22">
        <f>AT24+AT25</f>
        <v>36769</v>
      </c>
    </row>
    <row r="27" ht="12.75">
      <c r="A27" s="22"/>
    </row>
    <row r="28" ht="12.75">
      <c r="A28" s="22"/>
    </row>
    <row r="29" s="25" customFormat="1" ht="12.75">
      <c r="A29" s="25" t="s">
        <v>74</v>
      </c>
    </row>
    <row r="30" s="25" customFormat="1" ht="12.75">
      <c r="AP30" s="25" t="s">
        <v>75</v>
      </c>
    </row>
    <row r="31" ht="12.75">
      <c r="A31" t="s">
        <v>70</v>
      </c>
    </row>
    <row r="32" spans="1:42" ht="12.75">
      <c r="A32" t="s">
        <v>76</v>
      </c>
      <c r="AP32" t="s">
        <v>77</v>
      </c>
    </row>
    <row r="33" spans="1:46" ht="12.75">
      <c r="A33" t="s">
        <v>15</v>
      </c>
      <c r="B33" s="22">
        <v>916661</v>
      </c>
      <c r="C33" s="22">
        <v>955423</v>
      </c>
      <c r="D33" s="22">
        <v>994263</v>
      </c>
      <c r="E33" s="22">
        <v>1043428</v>
      </c>
      <c r="F33" s="22">
        <v>1062104</v>
      </c>
      <c r="G33" s="22">
        <v>1064435</v>
      </c>
      <c r="H33" s="22">
        <v>1156826</v>
      </c>
      <c r="I33" s="22">
        <v>1159229</v>
      </c>
      <c r="J33" s="22">
        <v>1218430</v>
      </c>
      <c r="K33" s="22">
        <v>1309</v>
      </c>
      <c r="L33" s="22">
        <v>1419</v>
      </c>
      <c r="M33" s="22">
        <v>1530</v>
      </c>
      <c r="N33" s="22">
        <v>1663.5</v>
      </c>
      <c r="O33" s="22">
        <v>1802.4</v>
      </c>
      <c r="P33" s="22">
        <v>1746.8</v>
      </c>
      <c r="Q33" s="22">
        <v>1807.6</v>
      </c>
      <c r="R33" s="22">
        <v>2031.9</v>
      </c>
      <c r="S33" s="22">
        <v>2290.7</v>
      </c>
      <c r="T33" s="22">
        <v>2463.3</v>
      </c>
      <c r="U33" s="22">
        <v>2561.1</v>
      </c>
      <c r="V33" s="22">
        <v>2721</v>
      </c>
      <c r="W33" s="22">
        <v>3020.8</v>
      </c>
      <c r="X33" s="22">
        <v>3335.4</v>
      </c>
      <c r="Y33" s="22">
        <v>3735.9</v>
      </c>
      <c r="Z33" s="22">
        <v>3922.5</v>
      </c>
      <c r="AA33" s="22">
        <v>4260.3</v>
      </c>
      <c r="AB33" s="22">
        <v>4355.1</v>
      </c>
      <c r="AC33" s="22">
        <v>4582.2</v>
      </c>
      <c r="AD33" s="22">
        <v>4966.3</v>
      </c>
      <c r="AE33" s="22">
        <v>5212</v>
      </c>
      <c r="AF33" s="22">
        <v>5458.3</v>
      </c>
      <c r="AG33" s="22">
        <v>5704.5</v>
      </c>
      <c r="AH33" s="22">
        <v>5928.6</v>
      </c>
      <c r="AI33" s="22">
        <v>6316.3</v>
      </c>
      <c r="AJ33" s="22">
        <v>6470.8</v>
      </c>
      <c r="AK33" s="22">
        <v>6675.7</v>
      </c>
      <c r="AL33" s="22">
        <v>6914.4</v>
      </c>
      <c r="AM33" s="22">
        <v>7210.2</v>
      </c>
      <c r="AN33" s="22">
        <v>7422</v>
      </c>
      <c r="AO33" s="22"/>
      <c r="AP33" t="s">
        <v>78</v>
      </c>
      <c r="AQ33" s="22">
        <v>8884</v>
      </c>
      <c r="AR33" s="22">
        <v>9207</v>
      </c>
      <c r="AS33" s="22">
        <v>9276</v>
      </c>
      <c r="AT33" s="22">
        <v>8918</v>
      </c>
    </row>
    <row r="34" spans="1:46" ht="12.75">
      <c r="A34" t="s">
        <v>16</v>
      </c>
      <c r="B34" s="22">
        <v>2208657</v>
      </c>
      <c r="C34" s="22">
        <v>2441293</v>
      </c>
      <c r="D34" s="22">
        <v>2542065</v>
      </c>
      <c r="E34" s="22">
        <v>2544963</v>
      </c>
      <c r="F34" s="22">
        <v>2654535</v>
      </c>
      <c r="G34" s="22">
        <v>2727523</v>
      </c>
      <c r="H34" s="22">
        <v>2966385</v>
      </c>
      <c r="I34" s="22">
        <v>3152688</v>
      </c>
      <c r="J34" s="22">
        <v>3469816</v>
      </c>
      <c r="K34" s="22">
        <v>3653</v>
      </c>
      <c r="L34" s="22">
        <v>3905</v>
      </c>
      <c r="M34" s="22">
        <v>4319</v>
      </c>
      <c r="N34" s="22">
        <v>4207.4</v>
      </c>
      <c r="O34" s="22">
        <v>4469.9</v>
      </c>
      <c r="P34" s="22">
        <v>5213.8</v>
      </c>
      <c r="Q34" s="22">
        <v>5680.8</v>
      </c>
      <c r="R34" s="22">
        <v>6086.8</v>
      </c>
      <c r="S34" s="22">
        <v>6542.9</v>
      </c>
      <c r="T34" s="22">
        <v>7393.2</v>
      </c>
      <c r="U34" s="22">
        <v>8140.5</v>
      </c>
      <c r="V34" s="22">
        <v>9271.1</v>
      </c>
      <c r="W34" s="22">
        <v>10481.7</v>
      </c>
      <c r="X34" s="22">
        <v>11530.8</v>
      </c>
      <c r="Y34" s="22">
        <v>12849.5</v>
      </c>
      <c r="Z34" s="22">
        <v>13233.2</v>
      </c>
      <c r="AA34" s="22">
        <v>14640.9</v>
      </c>
      <c r="AB34" s="22">
        <v>16338.7</v>
      </c>
      <c r="AC34" s="22">
        <v>17507.9</v>
      </c>
      <c r="AD34" s="22">
        <v>18730.3</v>
      </c>
      <c r="AE34" s="22">
        <v>20176.2</v>
      </c>
      <c r="AF34" s="22">
        <v>20806.1</v>
      </c>
      <c r="AG34" s="22">
        <v>21583.7</v>
      </c>
      <c r="AH34" s="22">
        <v>21591.1</v>
      </c>
      <c r="AI34" s="22">
        <v>20221.1</v>
      </c>
      <c r="AJ34" s="22">
        <v>19861.5</v>
      </c>
      <c r="AK34" s="22">
        <v>20517.4</v>
      </c>
      <c r="AL34" s="22">
        <v>21545.3</v>
      </c>
      <c r="AM34" s="22">
        <v>22527.3</v>
      </c>
      <c r="AN34" s="22">
        <v>23655.6</v>
      </c>
      <c r="AO34" s="22"/>
      <c r="AP34" t="s">
        <v>16</v>
      </c>
      <c r="AQ34" s="22">
        <v>31926</v>
      </c>
      <c r="AR34" s="22">
        <v>32873</v>
      </c>
      <c r="AS34" s="22">
        <v>32289</v>
      </c>
      <c r="AT34" s="22">
        <v>31165</v>
      </c>
    </row>
    <row r="35" spans="43:46" ht="12.75">
      <c r="AQ35" s="22"/>
      <c r="AR35" s="22"/>
      <c r="AS35" s="22"/>
      <c r="AT35" s="22"/>
    </row>
    <row r="36" spans="1:46" ht="12.75">
      <c r="A36" t="s">
        <v>79</v>
      </c>
      <c r="AP36" t="s">
        <v>63</v>
      </c>
      <c r="AQ36" s="22"/>
      <c r="AR36" s="22"/>
      <c r="AS36" s="22"/>
      <c r="AT36" s="22"/>
    </row>
    <row r="37" spans="1:46" ht="12.75">
      <c r="A37" t="s">
        <v>15</v>
      </c>
      <c r="B37" s="22">
        <v>62648</v>
      </c>
      <c r="C37" s="22">
        <v>71014</v>
      </c>
      <c r="D37" s="22">
        <v>72772</v>
      </c>
      <c r="E37" s="22">
        <v>71409</v>
      </c>
      <c r="F37" s="22">
        <v>79620</v>
      </c>
      <c r="G37" s="22">
        <v>82867</v>
      </c>
      <c r="H37" s="22">
        <v>86984</v>
      </c>
      <c r="I37" s="22">
        <v>86364</v>
      </c>
      <c r="J37" s="22">
        <v>108927</v>
      </c>
      <c r="K37" s="22">
        <v>78.2</v>
      </c>
      <c r="L37" s="22">
        <v>89.9</v>
      </c>
      <c r="M37" s="22">
        <v>108.9</v>
      </c>
      <c r="N37" s="22">
        <v>132.7</v>
      </c>
      <c r="O37" s="22">
        <v>130.4</v>
      </c>
      <c r="P37" s="22">
        <v>106.9</v>
      </c>
      <c r="Q37" s="22">
        <v>132.4</v>
      </c>
      <c r="R37" s="22">
        <v>172.5</v>
      </c>
      <c r="S37" s="22">
        <v>175.3</v>
      </c>
      <c r="T37" s="22">
        <v>195.5</v>
      </c>
      <c r="U37" s="22">
        <v>240.6</v>
      </c>
      <c r="V37" s="22">
        <v>315.3</v>
      </c>
      <c r="W37" s="22">
        <v>390.6</v>
      </c>
      <c r="X37" s="22">
        <v>451.4</v>
      </c>
      <c r="Y37" s="22">
        <v>509.1</v>
      </c>
      <c r="Z37" s="22">
        <v>429.6</v>
      </c>
      <c r="AA37" s="22">
        <v>471.1</v>
      </c>
      <c r="AB37" s="22">
        <v>468.9</v>
      </c>
      <c r="AC37" s="22">
        <v>437</v>
      </c>
      <c r="AD37" s="22">
        <v>579.3</v>
      </c>
      <c r="AE37" s="22">
        <v>573</v>
      </c>
      <c r="AF37" s="22">
        <v>587.4</v>
      </c>
      <c r="AG37" s="22">
        <v>640.1</v>
      </c>
      <c r="AH37" s="22">
        <v>656.2</v>
      </c>
      <c r="AI37" s="22">
        <v>738.2</v>
      </c>
      <c r="AJ37" s="22">
        <v>645.3</v>
      </c>
      <c r="AK37" s="22">
        <v>649.9</v>
      </c>
      <c r="AL37" s="22">
        <v>813.1</v>
      </c>
      <c r="AM37" s="22">
        <v>857.7</v>
      </c>
      <c r="AN37" s="22">
        <v>904.7</v>
      </c>
      <c r="AO37" s="22"/>
      <c r="AP37" t="s">
        <v>15</v>
      </c>
      <c r="AQ37" s="22">
        <v>290</v>
      </c>
      <c r="AR37" s="22">
        <v>282</v>
      </c>
      <c r="AS37" s="22">
        <v>343</v>
      </c>
      <c r="AT37" s="22">
        <v>372</v>
      </c>
    </row>
    <row r="38" spans="1:46" ht="12.75">
      <c r="A38" t="s">
        <v>16</v>
      </c>
      <c r="B38" s="22">
        <v>235211</v>
      </c>
      <c r="C38" s="22">
        <v>249070</v>
      </c>
      <c r="D38" s="22">
        <v>264259</v>
      </c>
      <c r="E38" s="22">
        <v>258221</v>
      </c>
      <c r="F38" s="22">
        <v>260617</v>
      </c>
      <c r="G38" s="22">
        <v>296017</v>
      </c>
      <c r="H38" s="22">
        <v>314109</v>
      </c>
      <c r="I38" s="22">
        <v>319254</v>
      </c>
      <c r="J38" s="22">
        <v>380096</v>
      </c>
      <c r="K38">
        <v>243.2</v>
      </c>
      <c r="L38" s="22">
        <v>281.7</v>
      </c>
      <c r="M38" s="22">
        <v>330.6</v>
      </c>
      <c r="N38" s="22">
        <v>427.9</v>
      </c>
      <c r="O38" s="22">
        <v>417.7</v>
      </c>
      <c r="P38" s="22">
        <v>386.5</v>
      </c>
      <c r="Q38" s="22">
        <v>492.4</v>
      </c>
      <c r="R38" s="22">
        <v>667.5</v>
      </c>
      <c r="S38" s="22">
        <v>773.4</v>
      </c>
      <c r="T38" s="22">
        <v>837.5</v>
      </c>
      <c r="U38" s="22">
        <v>734.5</v>
      </c>
      <c r="W38" s="22">
        <v>951.4</v>
      </c>
      <c r="X38" s="22">
        <v>1023.2</v>
      </c>
      <c r="Y38" s="22">
        <v>1074</v>
      </c>
      <c r="Z38" s="22">
        <v>1106.9</v>
      </c>
      <c r="AA38" s="22">
        <v>1290.3</v>
      </c>
      <c r="AB38" s="22">
        <v>1343.5</v>
      </c>
      <c r="AC38" s="22">
        <v>1383.3</v>
      </c>
      <c r="AD38" s="22">
        <v>1568.8</v>
      </c>
      <c r="AE38" s="22">
        <v>1687.5</v>
      </c>
      <c r="AF38" s="22">
        <v>1745.1</v>
      </c>
      <c r="AG38" s="22">
        <v>1832.2</v>
      </c>
      <c r="AH38" s="22">
        <v>1887.5</v>
      </c>
      <c r="AI38" s="22">
        <v>1783.8</v>
      </c>
      <c r="AJ38" s="22">
        <v>2124.6</v>
      </c>
      <c r="AK38" s="22">
        <v>2064.1</v>
      </c>
      <c r="AL38" s="22">
        <v>2511.1</v>
      </c>
      <c r="AM38" s="22">
        <v>2696.3</v>
      </c>
      <c r="AN38" s="22">
        <v>2898.1</v>
      </c>
      <c r="AO38" s="22"/>
      <c r="AP38" t="s">
        <v>16</v>
      </c>
      <c r="AQ38" s="22">
        <v>2149</v>
      </c>
      <c r="AR38" s="22">
        <v>2242</v>
      </c>
      <c r="AS38" s="22">
        <v>2294</v>
      </c>
      <c r="AT38" s="22">
        <v>2202</v>
      </c>
    </row>
    <row r="39" spans="43:46" ht="12.75">
      <c r="AQ39" s="22"/>
      <c r="AR39" s="22"/>
      <c r="AS39" s="22"/>
      <c r="AT39" s="22"/>
    </row>
    <row r="40" spans="1:46" ht="12.75">
      <c r="A40" t="s">
        <v>80</v>
      </c>
      <c r="B40" s="22">
        <v>35165</v>
      </c>
      <c r="G40" s="22">
        <v>83856</v>
      </c>
      <c r="H40" s="22">
        <v>96048</v>
      </c>
      <c r="I40" s="22">
        <v>93792</v>
      </c>
      <c r="J40" s="22">
        <v>78756</v>
      </c>
      <c r="K40" s="22">
        <v>266.8</v>
      </c>
      <c r="L40" s="22">
        <v>243.2</v>
      </c>
      <c r="M40" s="22">
        <v>249.8</v>
      </c>
      <c r="N40" s="22">
        <v>204.6</v>
      </c>
      <c r="O40" s="22">
        <v>216.2</v>
      </c>
      <c r="P40" s="22">
        <v>454.4</v>
      </c>
      <c r="Q40" s="22">
        <v>382.5</v>
      </c>
      <c r="R40" s="22">
        <v>227.9</v>
      </c>
      <c r="S40" s="22">
        <v>240.7</v>
      </c>
      <c r="T40" s="22">
        <v>352.7</v>
      </c>
      <c r="U40" s="22">
        <v>791.4</v>
      </c>
      <c r="W40" s="22">
        <v>686.5</v>
      </c>
      <c r="X40" s="22">
        <v>814.8</v>
      </c>
      <c r="Y40" s="22">
        <v>956.8</v>
      </c>
      <c r="Z40" s="22">
        <v>1621.5</v>
      </c>
      <c r="AA40" s="22">
        <v>1630.3</v>
      </c>
      <c r="AB40" s="22">
        <v>1527.5</v>
      </c>
      <c r="AC40" s="22">
        <v>1667.7</v>
      </c>
      <c r="AD40" s="22">
        <v>1871.4</v>
      </c>
      <c r="AE40" s="22">
        <v>2845.9</v>
      </c>
      <c r="AF40" s="22">
        <v>2864.2</v>
      </c>
      <c r="AG40" s="22">
        <v>2696.6</v>
      </c>
      <c r="AH40" s="22">
        <v>2754.3</v>
      </c>
      <c r="AI40" s="22">
        <v>2800.6</v>
      </c>
      <c r="AJ40" s="22">
        <v>2831</v>
      </c>
      <c r="AK40" s="22">
        <v>2946.3</v>
      </c>
      <c r="AL40" s="22">
        <v>2256.5</v>
      </c>
      <c r="AM40" s="22">
        <v>2285.3</v>
      </c>
      <c r="AN40" s="22">
        <v>2345</v>
      </c>
      <c r="AO40" s="22"/>
      <c r="AP40" t="s">
        <v>81</v>
      </c>
      <c r="AQ40" s="22">
        <v>5117</v>
      </c>
      <c r="AR40" s="22">
        <v>5354</v>
      </c>
      <c r="AS40" s="22">
        <v>5399</v>
      </c>
      <c r="AT40" s="22">
        <v>5617</v>
      </c>
    </row>
    <row r="41" spans="43:46" ht="12.75">
      <c r="AQ41" s="22"/>
      <c r="AR41" s="22"/>
      <c r="AS41" s="22"/>
      <c r="AT41" s="22"/>
    </row>
    <row r="42" spans="1:46" ht="12.75">
      <c r="A42" t="s">
        <v>82</v>
      </c>
      <c r="B42" s="22">
        <f>B33+B34+B37+B38+B40</f>
        <v>3458342</v>
      </c>
      <c r="C42" s="22">
        <f>C33+C34+C37+C38+C40</f>
        <v>3716800</v>
      </c>
      <c r="D42" s="22">
        <f>D33+D34+D37+D38+D40</f>
        <v>3873359</v>
      </c>
      <c r="E42" s="22">
        <f>E33+E34+E37+E38+E40</f>
        <v>3918021</v>
      </c>
      <c r="F42" s="22">
        <f>F33+F34+F37+F38+F40</f>
        <v>4056876</v>
      </c>
      <c r="G42" s="22">
        <f>G33+G34+G37+G38+G40</f>
        <v>4254698</v>
      </c>
      <c r="H42" s="22">
        <f>H33+H34+H37+H38+H40</f>
        <v>4620352</v>
      </c>
      <c r="I42" s="22">
        <f>I33+I34+I37+I38+I40</f>
        <v>4811327</v>
      </c>
      <c r="J42" s="22">
        <f>J33+J34+J37+J38+J40</f>
        <v>5256025</v>
      </c>
      <c r="K42" s="22">
        <f>K33+K34+K37+K38+K40</f>
        <v>5550.2</v>
      </c>
      <c r="L42" s="22">
        <f>L33+L34+L37+L38+L40</f>
        <v>5938.799999999999</v>
      </c>
      <c r="M42" s="22">
        <f>M33+M34+M37+M38+M40</f>
        <v>6538.3</v>
      </c>
      <c r="N42" s="22">
        <f>N33+N34+N37+N38+N40</f>
        <v>6636.099999999999</v>
      </c>
      <c r="O42" s="22">
        <f>O33+O34+O37+O38+O40</f>
        <v>7036.5999999999985</v>
      </c>
      <c r="P42" s="22">
        <f>P33+P34+P37+P38+P40</f>
        <v>7908.4</v>
      </c>
      <c r="Q42" s="22">
        <f>Q33+Q34+Q37+Q38+Q40</f>
        <v>8495.699999999999</v>
      </c>
      <c r="R42" s="22">
        <f>R33+R34+R37+R38+R40</f>
        <v>9186.6</v>
      </c>
      <c r="S42" s="22">
        <f>S33+S34+S37+S38+S40</f>
        <v>10022.999999999998</v>
      </c>
      <c r="T42" s="22">
        <f>T33+T34+T37+T38+T40</f>
        <v>11242.2</v>
      </c>
      <c r="U42" s="22">
        <f>U33+U34+U37+U38+U40</f>
        <v>12468.1</v>
      </c>
      <c r="V42" s="22">
        <f>V33+V34+V37+V38+V40</f>
        <v>12307.4</v>
      </c>
      <c r="W42" s="22">
        <f>W33+W34+W37+W38+W40</f>
        <v>15531</v>
      </c>
      <c r="X42" s="22">
        <f>X33+X34+X37+X38+X40</f>
        <v>17155.6</v>
      </c>
      <c r="Y42" s="22">
        <f>Y33+Y34+Y37+Y38+Y40</f>
        <v>19125.3</v>
      </c>
      <c r="Z42" s="22">
        <f>Z33+Z34+Z37+Z38+Z40</f>
        <v>20313.7</v>
      </c>
      <c r="AA42" s="22">
        <f>AA33+AA34+AA37+AA38+AA40</f>
        <v>22292.899999999998</v>
      </c>
      <c r="AB42" s="22">
        <f>AB33+AB34+AB37+AB38+AB40</f>
        <v>24033.700000000004</v>
      </c>
      <c r="AC42" s="22">
        <f>AC33+AC34+AC37+AC38+AC40</f>
        <v>25578.100000000002</v>
      </c>
      <c r="AD42" s="22">
        <f>AD33+AD34+AD37+AD38+AD40</f>
        <v>27716.1</v>
      </c>
      <c r="AE42" s="22">
        <f>AE33+AE34+AE37+AE38+AE40</f>
        <v>30494.600000000002</v>
      </c>
      <c r="AF42" s="22">
        <f>AF33+AF34+AF37+AF38+AF40</f>
        <v>31461.1</v>
      </c>
      <c r="AG42" s="22">
        <f>AG33+AG34+AG37+AG38+AG40</f>
        <v>32457.1</v>
      </c>
      <c r="AH42" s="22">
        <f>AH33+AH34+AH37+AH38+AH40</f>
        <v>32817.7</v>
      </c>
      <c r="AI42" s="22">
        <f>AI33+AI34+AI37+AI38+AI40</f>
        <v>31859.999999999996</v>
      </c>
      <c r="AJ42" s="22">
        <f>AJ33+AJ34+AJ37+AJ38+AJ40</f>
        <v>31933.199999999997</v>
      </c>
      <c r="AK42" s="22">
        <f>AK33+AK34+AK37+AK38+AK40</f>
        <v>32853.4</v>
      </c>
      <c r="AL42" s="22">
        <f>AL33+AL34+AL37+AL38+AL40</f>
        <v>34040.399999999994</v>
      </c>
      <c r="AM42" s="22">
        <f>AM33+AM34+AM37+AM38+AM40</f>
        <v>35576.8</v>
      </c>
      <c r="AN42" s="22">
        <f>AN33+AN34+AN37+AN38+AN40</f>
        <v>37225.4</v>
      </c>
      <c r="AO42" s="22"/>
      <c r="AQ42" s="22"/>
      <c r="AR42" s="22"/>
      <c r="AS42" s="22"/>
      <c r="AT42" s="22"/>
    </row>
    <row r="43" spans="1:46" ht="12.75">
      <c r="A43" t="s">
        <v>83</v>
      </c>
      <c r="B43" s="22">
        <v>3472342</v>
      </c>
      <c r="C43" s="22">
        <v>3767355</v>
      </c>
      <c r="D43" s="22">
        <v>3920204</v>
      </c>
      <c r="E43" s="22">
        <v>3954553</v>
      </c>
      <c r="F43" s="22">
        <v>4089180</v>
      </c>
      <c r="G43" s="22">
        <v>4254698</v>
      </c>
      <c r="H43" s="22">
        <v>4620352</v>
      </c>
      <c r="I43" s="22">
        <v>4811327</v>
      </c>
      <c r="J43" s="22">
        <v>5256025</v>
      </c>
      <c r="K43" s="22">
        <v>5550</v>
      </c>
      <c r="L43" s="22">
        <v>5938</v>
      </c>
      <c r="M43" s="22">
        <v>6538</v>
      </c>
      <c r="N43" s="22">
        <v>6636.1</v>
      </c>
      <c r="O43" s="22">
        <v>7036.6</v>
      </c>
      <c r="P43" s="22">
        <v>7908.4</v>
      </c>
      <c r="Q43" s="22">
        <v>8495.7</v>
      </c>
      <c r="R43" s="22">
        <v>9186.6</v>
      </c>
      <c r="S43" s="22">
        <v>10022.9</v>
      </c>
      <c r="T43" s="22">
        <v>11242</v>
      </c>
      <c r="U43" s="22">
        <v>12468.1</v>
      </c>
      <c r="V43" s="22">
        <v>13799.8</v>
      </c>
      <c r="W43" s="22">
        <v>15530.9</v>
      </c>
      <c r="X43" s="22">
        <v>17155.7</v>
      </c>
      <c r="Y43" s="22">
        <v>19125.2</v>
      </c>
      <c r="Z43" s="22">
        <v>20313.7</v>
      </c>
      <c r="AA43" s="22">
        <v>22292.9</v>
      </c>
      <c r="AB43" s="22">
        <v>24033.6</v>
      </c>
      <c r="AC43" s="22">
        <v>25614.1</v>
      </c>
      <c r="AD43" s="22">
        <v>27716</v>
      </c>
      <c r="AE43" s="22">
        <v>30494.7</v>
      </c>
      <c r="AF43" s="22">
        <v>31461</v>
      </c>
      <c r="AG43" s="22">
        <v>32457</v>
      </c>
      <c r="AH43" s="22">
        <v>32817.6</v>
      </c>
      <c r="AI43" s="22">
        <v>31860</v>
      </c>
      <c r="AJ43" s="22">
        <v>31933.2</v>
      </c>
      <c r="AK43" s="22">
        <v>32853.4</v>
      </c>
      <c r="AL43" s="22">
        <v>34040.3</v>
      </c>
      <c r="AM43" s="22">
        <v>35576.8</v>
      </c>
      <c r="AN43" s="22">
        <v>37225.4</v>
      </c>
      <c r="AO43" s="22"/>
      <c r="AP43" t="s">
        <v>83</v>
      </c>
      <c r="AQ43" s="22">
        <v>48366</v>
      </c>
      <c r="AR43" s="22">
        <v>49958</v>
      </c>
      <c r="AS43" s="22">
        <v>49601</v>
      </c>
      <c r="AT43" s="22">
        <v>48274</v>
      </c>
    </row>
    <row r="44" spans="1:46" ht="12.75">
      <c r="A44" t="s">
        <v>84</v>
      </c>
      <c r="B44" s="22">
        <f>B43-B42</f>
        <v>14000</v>
      </c>
      <c r="C44" s="22">
        <f>C43-C42</f>
        <v>50555</v>
      </c>
      <c r="D44" s="22">
        <f>D43-D42</f>
        <v>46845</v>
      </c>
      <c r="E44" s="22">
        <f>E43-E42</f>
        <v>36532</v>
      </c>
      <c r="F44" s="22">
        <f>F43-F42</f>
        <v>32304</v>
      </c>
      <c r="G44" s="22">
        <f>G43-G42</f>
        <v>0</v>
      </c>
      <c r="H44" s="22">
        <f>H43-H42</f>
        <v>0</v>
      </c>
      <c r="I44" s="22">
        <f>I43-I42</f>
        <v>0</v>
      </c>
      <c r="J44" s="22">
        <f>J43-J42</f>
        <v>0</v>
      </c>
      <c r="K44" s="22">
        <f>K43-K42</f>
        <v>-0.1999999999998181</v>
      </c>
      <c r="L44" s="22">
        <f>L43-L42</f>
        <v>-0.7999999999992724</v>
      </c>
      <c r="M44" s="22">
        <f>M43-M42</f>
        <v>-0.3000000000001819</v>
      </c>
      <c r="N44" s="22">
        <f>N43-N42</f>
        <v>0</v>
      </c>
      <c r="O44" s="22">
        <f>O43-O42</f>
        <v>0</v>
      </c>
      <c r="P44" s="22">
        <f>P43-P42</f>
        <v>0</v>
      </c>
      <c r="Q44" s="22">
        <f>Q43-Q42</f>
        <v>0</v>
      </c>
      <c r="R44" s="22">
        <f>R43-R42</f>
        <v>0</v>
      </c>
      <c r="S44" s="22">
        <f>S43-S42</f>
        <v>-0.09999999999854481</v>
      </c>
      <c r="T44" s="22">
        <f>T43-T42</f>
        <v>-0.2000000000007276</v>
      </c>
      <c r="U44" s="22">
        <f>U43-U42</f>
        <v>0</v>
      </c>
      <c r="V44" s="22">
        <f>V43-V42</f>
        <v>1492.3999999999996</v>
      </c>
      <c r="W44" s="22">
        <f>W43-W42</f>
        <v>-0.1000000000003638</v>
      </c>
      <c r="X44" s="22">
        <f>X43-X42</f>
        <v>0.10000000000218279</v>
      </c>
      <c r="Y44" s="22">
        <f>Y43-Y42</f>
        <v>-0.09999999999854481</v>
      </c>
      <c r="Z44" s="22">
        <f>Z43-Z42</f>
        <v>0</v>
      </c>
      <c r="AA44" s="22">
        <f>AA43-AA42</f>
        <v>0</v>
      </c>
      <c r="AB44" s="22">
        <f>AB43-AB42</f>
        <v>-0.10000000000582077</v>
      </c>
      <c r="AC44" s="22">
        <f>AC43-AC42</f>
        <v>35.99999999999636</v>
      </c>
      <c r="AD44" s="22">
        <f>AD43-AD42</f>
        <v>-0.09999999999854481</v>
      </c>
      <c r="AE44" s="22">
        <f>AE43-AE42</f>
        <v>0.09999999999854481</v>
      </c>
      <c r="AF44" s="22">
        <f>AF43-AF42</f>
        <v>-0.09999999999854481</v>
      </c>
      <c r="AG44" s="22">
        <f>AG43-AG42</f>
        <v>-0.09999999999854481</v>
      </c>
      <c r="AH44" s="22">
        <f>AH43-AH42</f>
        <v>-0.09999999999854481</v>
      </c>
      <c r="AI44" s="22">
        <f>AI43-AI42</f>
        <v>0</v>
      </c>
      <c r="AJ44" s="22">
        <f>AJ43-AJ42</f>
        <v>0</v>
      </c>
      <c r="AK44" s="22">
        <f>AK43-AK42</f>
        <v>0</v>
      </c>
      <c r="AL44" s="22">
        <f>AL43-AL42</f>
        <v>-0.09999999999126885</v>
      </c>
      <c r="AM44" s="22">
        <f>AM43-AM42</f>
        <v>0</v>
      </c>
      <c r="AN44" s="22">
        <f>AN43-AN42</f>
        <v>0</v>
      </c>
      <c r="AO44" s="22"/>
      <c r="AQ44" s="22"/>
      <c r="AR44" s="22"/>
      <c r="AS44" s="22"/>
      <c r="AT44" s="22"/>
    </row>
    <row r="45" spans="43:46" ht="12.75">
      <c r="AQ45" s="22"/>
      <c r="AR45" s="22"/>
      <c r="AS45" s="22"/>
      <c r="AT45" s="22"/>
    </row>
    <row r="46" spans="43:46" ht="12.75">
      <c r="AQ46" s="22"/>
      <c r="AR46" s="22"/>
      <c r="AS46" s="22"/>
      <c r="AT46" s="22"/>
    </row>
    <row r="47" spans="1:46" ht="12.75">
      <c r="A47" t="s">
        <v>72</v>
      </c>
      <c r="AP47" t="s">
        <v>85</v>
      </c>
      <c r="AQ47" s="22"/>
      <c r="AR47" s="22"/>
      <c r="AS47" s="22"/>
      <c r="AT47" s="22"/>
    </row>
    <row r="48" ht="12.75">
      <c r="A48" t="s">
        <v>86</v>
      </c>
    </row>
    <row r="49" spans="1:20" ht="12.75">
      <c r="A49" t="s">
        <v>15</v>
      </c>
      <c r="B49" s="22">
        <v>11298</v>
      </c>
      <c r="C49" s="22">
        <v>13168</v>
      </c>
      <c r="D49" s="22">
        <v>13214</v>
      </c>
      <c r="E49" s="22">
        <v>12834</v>
      </c>
      <c r="F49" s="22">
        <v>11485</v>
      </c>
      <c r="G49" s="22">
        <v>8499</v>
      </c>
      <c r="H49" s="22">
        <v>10854</v>
      </c>
      <c r="I49" s="22">
        <v>11147</v>
      </c>
      <c r="J49" s="22">
        <v>11448</v>
      </c>
      <c r="K49" s="22">
        <v>11.3</v>
      </c>
      <c r="L49" s="22">
        <v>14.7</v>
      </c>
      <c r="M49" s="22">
        <v>16.6</v>
      </c>
      <c r="N49" s="22">
        <v>22.8</v>
      </c>
      <c r="O49" s="22">
        <v>23</v>
      </c>
      <c r="P49" s="22">
        <v>14.2</v>
      </c>
      <c r="Q49" s="22">
        <v>15.3</v>
      </c>
      <c r="R49" s="22">
        <v>18.2</v>
      </c>
      <c r="S49" s="22">
        <v>20.3</v>
      </c>
      <c r="T49" s="22">
        <v>21.9</v>
      </c>
    </row>
    <row r="50" spans="1:20" ht="12.75">
      <c r="A50" t="s">
        <v>16</v>
      </c>
      <c r="B50" s="22">
        <v>55447</v>
      </c>
      <c r="C50" s="22">
        <v>58332</v>
      </c>
      <c r="D50" s="22">
        <v>54991</v>
      </c>
      <c r="E50" s="22">
        <v>53328</v>
      </c>
      <c r="F50" s="22">
        <v>54430</v>
      </c>
      <c r="G50" s="22">
        <v>45567</v>
      </c>
      <c r="H50" s="22">
        <v>47445</v>
      </c>
      <c r="I50" s="22">
        <v>69867</v>
      </c>
      <c r="J50" s="22">
        <v>77645</v>
      </c>
      <c r="K50" s="22">
        <v>45.7</v>
      </c>
      <c r="L50" s="22">
        <v>55</v>
      </c>
      <c r="M50" s="22">
        <v>58.7</v>
      </c>
      <c r="N50" s="22">
        <v>43.6</v>
      </c>
      <c r="O50" s="22">
        <v>47.4</v>
      </c>
      <c r="P50" s="22">
        <v>61.7</v>
      </c>
      <c r="Q50" s="22">
        <v>67.2</v>
      </c>
      <c r="R50" s="22">
        <v>63.1</v>
      </c>
      <c r="S50" s="22">
        <v>71.8</v>
      </c>
      <c r="T50" s="22">
        <v>83.1</v>
      </c>
    </row>
    <row r="51" spans="1:46" ht="12.75">
      <c r="A51" t="s">
        <v>87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>
        <v>107.5</v>
      </c>
      <c r="V51" s="22">
        <v>127.4</v>
      </c>
      <c r="W51" s="22">
        <v>153.9</v>
      </c>
      <c r="X51" s="22">
        <v>152</v>
      </c>
      <c r="Y51" s="22">
        <v>145.8</v>
      </c>
      <c r="Z51" s="22">
        <v>246.9</v>
      </c>
      <c r="AA51" s="22">
        <v>282</v>
      </c>
      <c r="AB51" s="22">
        <v>270.8</v>
      </c>
      <c r="AC51" s="22">
        <v>294.2</v>
      </c>
      <c r="AD51" s="22">
        <v>279.5</v>
      </c>
      <c r="AE51" s="22">
        <v>183.5</v>
      </c>
      <c r="AF51" s="22">
        <v>184.4</v>
      </c>
      <c r="AG51" s="22">
        <v>204.1</v>
      </c>
      <c r="AH51" s="22">
        <v>228.8</v>
      </c>
      <c r="AI51" s="22">
        <v>237.8</v>
      </c>
      <c r="AJ51" s="22">
        <v>224.4</v>
      </c>
      <c r="AK51" s="22">
        <v>172.4</v>
      </c>
      <c r="AL51" s="22">
        <v>276</v>
      </c>
      <c r="AM51" s="22">
        <v>288.1</v>
      </c>
      <c r="AN51" s="22">
        <v>272.6</v>
      </c>
      <c r="AO51" s="22"/>
      <c r="AQ51" s="22"/>
      <c r="AR51" s="22"/>
      <c r="AS51" s="22"/>
      <c r="AT51" s="22"/>
    </row>
    <row r="53" spans="1:46" ht="12.75">
      <c r="A53" t="s">
        <v>88</v>
      </c>
      <c r="AP53" t="s">
        <v>89</v>
      </c>
      <c r="AQ53" s="22"/>
      <c r="AR53" s="22"/>
      <c r="AS53" s="22"/>
      <c r="AT53" s="22"/>
    </row>
    <row r="54" spans="1:46" ht="12.75">
      <c r="A54" t="s">
        <v>15</v>
      </c>
      <c r="B54" s="22">
        <v>80898</v>
      </c>
      <c r="C54" s="22">
        <v>90445</v>
      </c>
      <c r="D54" s="22">
        <v>101674</v>
      </c>
      <c r="E54" s="22">
        <v>105854</v>
      </c>
      <c r="F54" s="22">
        <v>114996</v>
      </c>
      <c r="G54" s="22">
        <v>122667</v>
      </c>
      <c r="H54" s="22">
        <v>133084</v>
      </c>
      <c r="I54" s="22">
        <v>144939</v>
      </c>
      <c r="J54" s="22">
        <v>162483</v>
      </c>
      <c r="K54" s="22">
        <v>149.6</v>
      </c>
      <c r="L54" s="22">
        <v>186.9</v>
      </c>
      <c r="M54" s="22">
        <v>216.2</v>
      </c>
      <c r="N54" s="22">
        <v>220.5</v>
      </c>
      <c r="O54" s="22">
        <v>221.8</v>
      </c>
      <c r="P54" s="22">
        <v>262.8</v>
      </c>
      <c r="Q54" s="22">
        <v>293.1</v>
      </c>
      <c r="R54" s="22">
        <v>309.4</v>
      </c>
      <c r="S54" s="22">
        <v>339.6</v>
      </c>
      <c r="T54" s="22">
        <v>407.2</v>
      </c>
      <c r="U54" s="22">
        <v>464.2</v>
      </c>
      <c r="V54" s="22">
        <v>577.2</v>
      </c>
      <c r="W54" s="22">
        <v>635.5</v>
      </c>
      <c r="X54" s="22">
        <v>648.8</v>
      </c>
      <c r="Y54" s="22">
        <v>726.7</v>
      </c>
      <c r="Z54" s="22">
        <v>952.8</v>
      </c>
      <c r="AA54" s="22">
        <v>1076.7</v>
      </c>
      <c r="AB54" s="22">
        <v>1134.8</v>
      </c>
      <c r="AC54" s="22">
        <v>1299.4</v>
      </c>
      <c r="AD54" s="22">
        <v>1336</v>
      </c>
      <c r="AE54" s="22">
        <v>1427.1</v>
      </c>
      <c r="AF54" s="22">
        <v>1585.2</v>
      </c>
      <c r="AG54" s="22">
        <v>2036</v>
      </c>
      <c r="AH54" s="22">
        <v>2147.6</v>
      </c>
      <c r="AI54" s="22">
        <v>2154.2</v>
      </c>
      <c r="AJ54" s="22">
        <v>2352</v>
      </c>
      <c r="AK54" s="22">
        <v>2503.9</v>
      </c>
      <c r="AL54" s="22">
        <v>2588.3</v>
      </c>
      <c r="AM54" s="22">
        <v>2869.1</v>
      </c>
      <c r="AN54" s="22">
        <v>3044.5</v>
      </c>
      <c r="AO54" s="22"/>
      <c r="AP54" t="s">
        <v>15</v>
      </c>
      <c r="AQ54" s="22">
        <v>3785</v>
      </c>
      <c r="AR54" s="22">
        <v>3924</v>
      </c>
      <c r="AS54" s="22">
        <v>3985</v>
      </c>
      <c r="AT54" s="22">
        <v>4343</v>
      </c>
    </row>
    <row r="55" spans="1:46" ht="12.75">
      <c r="A55" t="s">
        <v>16</v>
      </c>
      <c r="B55" s="22">
        <v>301671</v>
      </c>
      <c r="C55" s="22">
        <v>354172</v>
      </c>
      <c r="D55" s="22">
        <v>382945</v>
      </c>
      <c r="E55" s="22">
        <v>384349</v>
      </c>
      <c r="F55" s="22">
        <v>378065</v>
      </c>
      <c r="G55" s="22">
        <v>412675</v>
      </c>
      <c r="H55" s="22">
        <v>451181</v>
      </c>
      <c r="I55" s="22">
        <v>475275</v>
      </c>
      <c r="J55" s="22">
        <v>539664</v>
      </c>
      <c r="K55" s="22">
        <v>524.9</v>
      </c>
      <c r="L55" s="22">
        <v>544.5</v>
      </c>
      <c r="M55" s="22">
        <v>574.9</v>
      </c>
      <c r="N55" s="22">
        <v>543.6</v>
      </c>
      <c r="O55" s="22">
        <v>567.3</v>
      </c>
      <c r="P55" s="22">
        <v>647.9</v>
      </c>
      <c r="Q55" s="22">
        <v>771.6</v>
      </c>
      <c r="R55" s="22">
        <v>795.5</v>
      </c>
      <c r="S55" s="22">
        <v>773.3</v>
      </c>
      <c r="T55" s="22">
        <v>946.9</v>
      </c>
      <c r="U55" s="22">
        <v>850.2</v>
      </c>
      <c r="V55" s="22">
        <v>1013.8</v>
      </c>
      <c r="W55" s="22">
        <v>1367</v>
      </c>
      <c r="X55" s="22">
        <v>1547.5</v>
      </c>
      <c r="Y55" s="22">
        <v>1725.6</v>
      </c>
      <c r="Z55" s="22">
        <v>1647.5</v>
      </c>
      <c r="AA55" s="22">
        <v>1887</v>
      </c>
      <c r="AB55" s="22">
        <v>2239</v>
      </c>
      <c r="AC55" s="22">
        <v>2513.2</v>
      </c>
      <c r="AD55" s="22">
        <v>2643.2</v>
      </c>
      <c r="AE55" s="22">
        <v>2614.5</v>
      </c>
      <c r="AF55" s="22">
        <v>2853.3</v>
      </c>
      <c r="AG55" s="22">
        <v>2882.8</v>
      </c>
      <c r="AH55" s="22">
        <v>3035.5</v>
      </c>
      <c r="AI55" s="22">
        <v>3215</v>
      </c>
      <c r="AJ55" s="22">
        <v>3723</v>
      </c>
      <c r="AK55" s="22">
        <v>3772.4</v>
      </c>
      <c r="AL55" s="22">
        <v>4109.5</v>
      </c>
      <c r="AM55" s="22">
        <v>4424</v>
      </c>
      <c r="AN55" s="22">
        <v>4768.1</v>
      </c>
      <c r="AO55" s="22"/>
      <c r="AP55" t="s">
        <v>16</v>
      </c>
      <c r="AQ55" s="22">
        <v>3093</v>
      </c>
      <c r="AR55" s="22">
        <v>3085</v>
      </c>
      <c r="AS55" s="22">
        <v>3098</v>
      </c>
      <c r="AT55" s="22">
        <v>3540</v>
      </c>
    </row>
    <row r="57" spans="1:46" ht="12.75">
      <c r="A57" t="s">
        <v>65</v>
      </c>
      <c r="AP57" t="s">
        <v>65</v>
      </c>
      <c r="AQ57" s="22"/>
      <c r="AR57" s="22"/>
      <c r="AS57" s="22"/>
      <c r="AT57" s="22"/>
    </row>
    <row r="58" spans="1:46" ht="12.75">
      <c r="A58" t="s">
        <v>90</v>
      </c>
      <c r="B58" s="22">
        <v>338852</v>
      </c>
      <c r="C58" s="22">
        <v>381102</v>
      </c>
      <c r="D58" s="22">
        <v>408857</v>
      </c>
      <c r="E58" s="22">
        <v>433054</v>
      </c>
      <c r="F58" s="22">
        <v>426757</v>
      </c>
      <c r="G58" s="22">
        <v>458577</v>
      </c>
      <c r="H58" s="22">
        <v>501006</v>
      </c>
      <c r="I58" s="22">
        <v>558452</v>
      </c>
      <c r="J58" s="22">
        <v>578817</v>
      </c>
      <c r="K58" s="22">
        <v>593.5</v>
      </c>
      <c r="L58" s="22">
        <v>652.2</v>
      </c>
      <c r="M58" s="22">
        <v>685.4</v>
      </c>
      <c r="N58" s="22">
        <v>734.7</v>
      </c>
      <c r="O58" s="22">
        <v>803.9</v>
      </c>
      <c r="P58" s="22">
        <v>832.8</v>
      </c>
      <c r="Q58" s="22">
        <v>929.9</v>
      </c>
      <c r="R58" s="22">
        <v>987.6</v>
      </c>
      <c r="S58" s="22">
        <v>1165.7</v>
      </c>
      <c r="T58" s="22">
        <v>1363.5</v>
      </c>
      <c r="U58" s="22">
        <v>1685.7</v>
      </c>
      <c r="V58" s="22">
        <v>2038.4</v>
      </c>
      <c r="W58" s="22">
        <v>2195.4</v>
      </c>
      <c r="X58" s="22">
        <v>2583.5</v>
      </c>
      <c r="Y58" s="22">
        <v>2707.7</v>
      </c>
      <c r="Z58" s="22">
        <v>1596.6</v>
      </c>
      <c r="AA58" s="22">
        <v>2057.6</v>
      </c>
      <c r="AB58" s="22">
        <v>2138.8</v>
      </c>
      <c r="AC58" s="22">
        <v>2294.1</v>
      </c>
      <c r="AD58" s="22">
        <v>2416</v>
      </c>
      <c r="AE58" s="22">
        <v>2749.2</v>
      </c>
      <c r="AF58" s="22">
        <v>2806.3</v>
      </c>
      <c r="AG58" s="22">
        <v>2998.8</v>
      </c>
      <c r="AH58" s="22">
        <v>3188.1</v>
      </c>
      <c r="AI58" s="22">
        <v>3216.1</v>
      </c>
      <c r="AJ58" s="22">
        <v>3572.9</v>
      </c>
      <c r="AK58" s="22">
        <v>3576.9</v>
      </c>
      <c r="AL58" s="22">
        <v>3740.5</v>
      </c>
      <c r="AM58" s="22">
        <v>3997.2</v>
      </c>
      <c r="AN58" s="22">
        <v>4160</v>
      </c>
      <c r="AO58" s="22"/>
      <c r="AP58" t="s">
        <v>15</v>
      </c>
      <c r="AQ58" s="22">
        <v>7467</v>
      </c>
      <c r="AR58" s="22">
        <v>7497</v>
      </c>
      <c r="AS58" s="22">
        <v>7856</v>
      </c>
      <c r="AT58" s="22">
        <v>8211</v>
      </c>
    </row>
    <row r="59" spans="1:46" ht="12.75">
      <c r="A59" t="s">
        <v>91</v>
      </c>
      <c r="Z59" s="22">
        <v>963.8</v>
      </c>
      <c r="AA59" s="22">
        <v>1150</v>
      </c>
      <c r="AB59" s="22">
        <v>1265</v>
      </c>
      <c r="AC59" s="22">
        <v>1323.4</v>
      </c>
      <c r="AD59" s="22">
        <v>1330.7</v>
      </c>
      <c r="AE59" s="22">
        <v>1365</v>
      </c>
      <c r="AF59" s="22">
        <v>1407.8</v>
      </c>
      <c r="AG59" s="22">
        <v>1575.3</v>
      </c>
      <c r="AH59" s="22">
        <v>1464.6</v>
      </c>
      <c r="AI59" s="22">
        <v>1472</v>
      </c>
      <c r="AJ59" s="22">
        <v>1896</v>
      </c>
      <c r="AK59" s="22">
        <v>1933.5</v>
      </c>
      <c r="AL59" s="22">
        <v>1860.5</v>
      </c>
      <c r="AM59" s="22">
        <v>1877.5</v>
      </c>
      <c r="AN59" s="22">
        <v>1976.5</v>
      </c>
      <c r="AO59" s="22"/>
      <c r="AP59" t="s">
        <v>16</v>
      </c>
      <c r="AQ59" s="22">
        <v>13952</v>
      </c>
      <c r="AR59" s="22">
        <v>14954</v>
      </c>
      <c r="AS59" s="22">
        <v>16168</v>
      </c>
      <c r="AT59" s="22">
        <v>16851</v>
      </c>
    </row>
    <row r="60" spans="1:41" ht="12.75">
      <c r="A60" t="s">
        <v>16</v>
      </c>
      <c r="B60" s="22">
        <v>538048</v>
      </c>
      <c r="C60" s="22">
        <v>629923</v>
      </c>
      <c r="D60" s="22">
        <v>679021</v>
      </c>
      <c r="E60" s="22">
        <v>686334</v>
      </c>
      <c r="F60" s="22">
        <v>708947</v>
      </c>
      <c r="G60" s="22">
        <v>710619</v>
      </c>
      <c r="H60" s="22">
        <v>746713</v>
      </c>
      <c r="I60" s="22">
        <v>814300</v>
      </c>
      <c r="J60" s="22">
        <v>813411</v>
      </c>
      <c r="K60" s="22">
        <v>879.5</v>
      </c>
      <c r="L60" s="22">
        <v>887.1</v>
      </c>
      <c r="M60" s="22">
        <v>909.9</v>
      </c>
      <c r="N60" s="22">
        <v>861.3</v>
      </c>
      <c r="O60" s="22">
        <v>855.2</v>
      </c>
      <c r="P60" s="22">
        <v>895.7</v>
      </c>
      <c r="Q60" s="22">
        <v>978.3</v>
      </c>
      <c r="R60" s="22">
        <v>941.1</v>
      </c>
      <c r="S60" s="22">
        <v>953.7</v>
      </c>
      <c r="T60" s="22">
        <v>1121.4</v>
      </c>
      <c r="U60" s="22">
        <v>1595.5</v>
      </c>
      <c r="V60" s="22">
        <v>1902.8</v>
      </c>
      <c r="W60" s="22">
        <v>2129.3</v>
      </c>
      <c r="X60" s="22">
        <v>2340.9</v>
      </c>
      <c r="Y60" s="22">
        <v>2518.5</v>
      </c>
      <c r="Z60" s="22">
        <v>3161.8</v>
      </c>
      <c r="AA60" s="22">
        <v>3247.1</v>
      </c>
      <c r="AB60" s="22">
        <v>3517.5</v>
      </c>
      <c r="AC60" s="22">
        <v>3798.4</v>
      </c>
      <c r="AD60" s="22">
        <v>3938.5</v>
      </c>
      <c r="AE60" s="22">
        <v>4298.5</v>
      </c>
      <c r="AF60" s="22">
        <v>4688.6</v>
      </c>
      <c r="AG60" s="22">
        <v>4906</v>
      </c>
      <c r="AH60" s="22">
        <v>4971.7</v>
      </c>
      <c r="AI60" s="22">
        <v>4895.4</v>
      </c>
      <c r="AJ60" s="22">
        <v>5136.6</v>
      </c>
      <c r="AK60" s="22">
        <v>5192</v>
      </c>
      <c r="AL60" s="22">
        <v>5423.4</v>
      </c>
      <c r="AM60" s="22">
        <v>5887.7</v>
      </c>
      <c r="AN60" s="22">
        <v>6413.3</v>
      </c>
      <c r="AO60" s="22"/>
    </row>
    <row r="61" spans="42:46" ht="12.75">
      <c r="AP61" t="s">
        <v>92</v>
      </c>
      <c r="AQ61" s="22"/>
      <c r="AR61" s="22"/>
      <c r="AS61" s="22"/>
      <c r="AT61" s="22"/>
    </row>
    <row r="62" spans="1:46" ht="12.75">
      <c r="A62" t="s">
        <v>93</v>
      </c>
      <c r="B62" s="22">
        <v>212654</v>
      </c>
      <c r="C62" s="22">
        <v>209570</v>
      </c>
      <c r="D62" s="22">
        <v>222726</v>
      </c>
      <c r="E62" s="22">
        <v>211759</v>
      </c>
      <c r="F62" s="22">
        <v>212015</v>
      </c>
      <c r="G62" s="22">
        <v>230213</v>
      </c>
      <c r="H62" s="22">
        <v>227101</v>
      </c>
      <c r="I62" s="22">
        <v>194161</v>
      </c>
      <c r="J62" s="22">
        <v>193734</v>
      </c>
      <c r="K62" s="22">
        <v>284.2</v>
      </c>
      <c r="L62" s="22">
        <v>299.1</v>
      </c>
      <c r="M62" s="22">
        <v>246.9</v>
      </c>
      <c r="N62" s="22">
        <v>270.1</v>
      </c>
      <c r="O62" s="22">
        <v>275.3</v>
      </c>
      <c r="P62" s="22">
        <v>282.1</v>
      </c>
      <c r="Q62" s="22">
        <v>289.9</v>
      </c>
      <c r="R62" s="22">
        <v>285.1</v>
      </c>
      <c r="S62" s="22">
        <v>281.1</v>
      </c>
      <c r="T62" s="22">
        <v>311.5</v>
      </c>
      <c r="U62" s="22">
        <v>250.7</v>
      </c>
      <c r="V62" s="22">
        <v>256.5</v>
      </c>
      <c r="W62" s="22">
        <v>290.8</v>
      </c>
      <c r="X62" s="22">
        <v>280.8</v>
      </c>
      <c r="Y62" s="22">
        <v>318.6</v>
      </c>
      <c r="Z62" s="22">
        <v>509.8</v>
      </c>
      <c r="AA62" s="22">
        <v>561.4</v>
      </c>
      <c r="AB62" s="22">
        <v>663.3</v>
      </c>
      <c r="AC62" s="22">
        <v>727.8</v>
      </c>
      <c r="AD62" s="22">
        <v>771.5</v>
      </c>
      <c r="AE62" s="22">
        <v>671.8</v>
      </c>
      <c r="AF62" s="22">
        <v>713.6</v>
      </c>
      <c r="AG62" s="22">
        <v>698</v>
      </c>
      <c r="AH62" s="22">
        <v>714.7</v>
      </c>
      <c r="AI62" s="22">
        <v>644.3</v>
      </c>
      <c r="AJ62" s="22">
        <v>697.6</v>
      </c>
      <c r="AK62" s="22">
        <v>680.7</v>
      </c>
      <c r="AL62" s="22">
        <v>662.2</v>
      </c>
      <c r="AM62" s="22">
        <v>658.6</v>
      </c>
      <c r="AN62" s="22">
        <v>682.4</v>
      </c>
      <c r="AO62" s="22"/>
      <c r="AP62" t="s">
        <v>15</v>
      </c>
      <c r="AQ62" s="22">
        <v>1933</v>
      </c>
      <c r="AR62" s="22">
        <v>2081</v>
      </c>
      <c r="AS62" s="22">
        <v>2111</v>
      </c>
      <c r="AT62" s="22">
        <v>1870</v>
      </c>
    </row>
    <row r="63" spans="11:46" ht="12.75"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t="s">
        <v>16</v>
      </c>
      <c r="AQ63" s="22">
        <v>1886</v>
      </c>
      <c r="AR63" s="22">
        <v>2095</v>
      </c>
      <c r="AS63" s="22">
        <v>2136</v>
      </c>
      <c r="AT63" s="22">
        <v>1954</v>
      </c>
    </row>
    <row r="64" spans="11:46" ht="12.75"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Q64" s="22"/>
      <c r="AR64" s="22"/>
      <c r="AS64" s="22"/>
      <c r="AT64" s="22"/>
    </row>
    <row r="65" spans="1:46" ht="12.75">
      <c r="A65" t="s">
        <v>94</v>
      </c>
      <c r="B65" s="22">
        <v>39580</v>
      </c>
      <c r="G65" s="22">
        <v>48498</v>
      </c>
      <c r="H65" s="22">
        <v>52842</v>
      </c>
      <c r="I65" s="22">
        <v>31179</v>
      </c>
      <c r="J65" s="22">
        <v>27526</v>
      </c>
      <c r="K65" s="22">
        <v>179.5</v>
      </c>
      <c r="L65" s="22">
        <v>162.5</v>
      </c>
      <c r="M65" s="22">
        <v>188</v>
      </c>
      <c r="N65" s="22">
        <v>140.2</v>
      </c>
      <c r="O65" s="22">
        <v>127.8</v>
      </c>
      <c r="P65" s="22">
        <v>201.1</v>
      </c>
      <c r="Q65" s="22">
        <v>66.8</v>
      </c>
      <c r="R65" s="22">
        <v>173.6</v>
      </c>
      <c r="S65" s="22">
        <v>168</v>
      </c>
      <c r="T65" s="22">
        <v>188.5</v>
      </c>
      <c r="U65" s="22">
        <v>575</v>
      </c>
      <c r="W65" s="22">
        <v>662.3</v>
      </c>
      <c r="X65" s="22">
        <v>865.3</v>
      </c>
      <c r="Y65" s="22">
        <v>1016</v>
      </c>
      <c r="Z65" s="22">
        <v>1546.6</v>
      </c>
      <c r="AA65" s="22">
        <v>1361.1</v>
      </c>
      <c r="AB65" s="22">
        <v>1654.2</v>
      </c>
      <c r="AC65" s="22">
        <v>1826.4</v>
      </c>
      <c r="AD65" s="22">
        <v>1729.9</v>
      </c>
      <c r="AE65" s="22">
        <v>3182.4</v>
      </c>
      <c r="AF65" s="22">
        <v>3424.3</v>
      </c>
      <c r="AG65" s="22">
        <v>3446.8</v>
      </c>
      <c r="AH65" s="22">
        <v>3504.5</v>
      </c>
      <c r="AI65" s="22">
        <v>3589.3</v>
      </c>
      <c r="AJ65" s="22">
        <v>3339.3</v>
      </c>
      <c r="AK65" s="22">
        <v>3859.8</v>
      </c>
      <c r="AL65" s="22">
        <v>2981.2</v>
      </c>
      <c r="AM65" s="22">
        <v>2949.4</v>
      </c>
      <c r="AN65" s="22">
        <v>3034.8</v>
      </c>
      <c r="AO65" s="22"/>
      <c r="AP65" t="s">
        <v>95</v>
      </c>
      <c r="AQ65" s="22">
        <f>AQ67-AQ58-AQ59-AQ54-AQ55-AQ62-AQ63</f>
        <v>10174</v>
      </c>
      <c r="AR65" s="22">
        <f>AR67-AR58-AR59-AR54-AR55-AR62-AR63</f>
        <v>10679</v>
      </c>
      <c r="AS65" s="22">
        <f>AS67-AS58-AS59-AS54-AS55-AS62-AS63</f>
        <v>11594</v>
      </c>
      <c r="AT65" s="22">
        <f>AT67-AT58-AT59-AT54-AT55-AT62-AT63</f>
        <v>12523</v>
      </c>
    </row>
    <row r="66" spans="43:46" ht="12.75">
      <c r="AQ66" s="22"/>
      <c r="AR66" s="22"/>
      <c r="AS66" s="22"/>
      <c r="AT66" s="22"/>
    </row>
    <row r="67" spans="1:46" ht="12.75">
      <c r="A67" t="s">
        <v>96</v>
      </c>
      <c r="B67" s="22">
        <f>B49+B50+B54+B55+B58+B60+B62+B65</f>
        <v>1578448</v>
      </c>
      <c r="C67" s="22">
        <f>C49+C50+C54+C55+C58+C60+C62+C65</f>
        <v>1736712</v>
      </c>
      <c r="D67" s="22">
        <f>D49+D50+D54+D55+D58+D60+D62+D65</f>
        <v>1863428</v>
      </c>
      <c r="E67" s="22">
        <f>E49+E50+E54+E55+E58+E60+E62+E65</f>
        <v>1887512</v>
      </c>
      <c r="F67" s="22">
        <f>F49+F50+F54+F55+F58+F60+F62+F65</f>
        <v>1906695</v>
      </c>
      <c r="G67" s="22">
        <f>G49+G50+G54+G55+G58+G60+G62+G65</f>
        <v>2037315</v>
      </c>
      <c r="H67" s="22">
        <f>H49+H50+H54+H55+H58+H60+H62+H65</f>
        <v>2170226</v>
      </c>
      <c r="I67" s="22">
        <f>I49+I50+I54+I55+I58+I60+I62+I65</f>
        <v>2299320</v>
      </c>
      <c r="J67" s="22">
        <f>J49+J50+J54+J55+J58+J60+J62+J65</f>
        <v>2404728</v>
      </c>
      <c r="K67" s="22">
        <f>K49+K50+K54+K55+K58+K60+K62+K65</f>
        <v>2668.2</v>
      </c>
      <c r="L67" s="22">
        <f>L49+L50+L54+L55+L58+L60+L62+L65</f>
        <v>2802</v>
      </c>
      <c r="M67" s="22">
        <f>M49+M50+M54+M55+M58+M60+M62+M65</f>
        <v>2896.6</v>
      </c>
      <c r="N67" s="22">
        <f>N49+N50+N54+N55+N58+N60+N62+N65</f>
        <v>2836.7999999999997</v>
      </c>
      <c r="O67" s="22">
        <f>O49+O50+O54+O55+O58+O60+O62+O65</f>
        <v>2921.7000000000007</v>
      </c>
      <c r="P67" s="22">
        <f>P49+P50+P54+P55+P58+P60+P62+P65</f>
        <v>3198.3</v>
      </c>
      <c r="Q67" s="22">
        <f>Q49+Q50+Q54+Q55+Q58+Q60+Q62+Q65</f>
        <v>3412.1</v>
      </c>
      <c r="R67" s="22">
        <f>R49+R50+R54+R55+R58+R60+R62+R65</f>
        <v>3573.6</v>
      </c>
      <c r="S67" s="22">
        <f>S49+S50+S54+S55+S58+S60+S62+S65</f>
        <v>3773.4999999999995</v>
      </c>
      <c r="T67" s="22">
        <f>T49+T50+T54+T55+T58+T60+T62+T65</f>
        <v>4444</v>
      </c>
      <c r="U67" s="22">
        <f>U51+U50+U54+U55+U58+U60+U62+U65</f>
        <v>5528.8</v>
      </c>
      <c r="V67" s="22">
        <f>V51+V50+V54+V55+V58+V60+V62+V65</f>
        <v>5916.1</v>
      </c>
      <c r="W67" s="22">
        <f>W51+W50+W54+W55+W58+W60+W62+W65</f>
        <v>7434.200000000001</v>
      </c>
      <c r="X67" s="22">
        <f>X51+X50+X54+X55+X58+X60+X62+X65</f>
        <v>8418.800000000001</v>
      </c>
      <c r="Y67" s="22">
        <f>Y51+Y50+Y54+Y55+Y58+Y60+Y62+Y65</f>
        <v>9158.9</v>
      </c>
      <c r="Z67" s="22">
        <f>Z51+Z54+Z55+Z58+Z59+Z60+Z62+Z65</f>
        <v>10625.8</v>
      </c>
      <c r="AA67" s="22">
        <f>AA51+AA54+AA55+AA58+AA59+AA60+AA62+AA65</f>
        <v>11622.9</v>
      </c>
      <c r="AB67" s="22">
        <f>AB51+AB54+AB55+AB58+AB59+AB60+AB62+AB65</f>
        <v>12883.4</v>
      </c>
      <c r="AC67" s="22">
        <f>AC51+AC54+AC55+AC58+AC59+AC60+AC62+AC65</f>
        <v>14076.899999999998</v>
      </c>
      <c r="AD67" s="22">
        <f>AD51+AD54+AD55+AD58+AD59+AD60+AD62+AD65</f>
        <v>14445.3</v>
      </c>
      <c r="AE67" s="22">
        <f>AE51+AE54+AE55+AE58+AE59+AE60+AE62+AE65</f>
        <v>16492</v>
      </c>
      <c r="AF67" s="22">
        <f>AF51+AF54+AF55+AF58+AF59+AF60+AF62+AF65</f>
        <v>17663.5</v>
      </c>
      <c r="AG67" s="22">
        <f>AG51+AG54+AG55+AG58+AG59+AG60+AG62+AG65</f>
        <v>18747.8</v>
      </c>
      <c r="AH67" s="22">
        <f>AH51+AH54+AH55+AH58+AH59+AH60+AH62+AH65</f>
        <v>19255.5</v>
      </c>
      <c r="AI67" s="22">
        <f>AI51+AI54+AI55+AI58+AI59+AI60+AI62+AI65</f>
        <v>19424.1</v>
      </c>
      <c r="AJ67" s="22">
        <f>AJ51+AJ54+AJ55+AJ58+AJ59+AJ60+AJ62+AJ65</f>
        <v>20941.8</v>
      </c>
      <c r="AK67" s="22">
        <f>AK51+AK54+AK55+AK58+AK59+AK60+AK62+AK65</f>
        <v>21691.6</v>
      </c>
      <c r="AL67" s="22">
        <f>AL51+AL54+AL55+AL58+AL59+AL60+AL62+AL65</f>
        <v>21641.6</v>
      </c>
      <c r="AM67" s="22">
        <f>AM51+AM54+AM55+AM58+AM59+AM60+AM62+AM65</f>
        <v>22951.6</v>
      </c>
      <c r="AN67" s="22">
        <f>AN51+AN54+AN55+AN58+AN59+AN60+AN62+AN65</f>
        <v>24352.2</v>
      </c>
      <c r="AO67" s="22"/>
      <c r="AP67" t="s">
        <v>97</v>
      </c>
      <c r="AQ67" s="22">
        <v>42290</v>
      </c>
      <c r="AR67" s="22">
        <v>44315</v>
      </c>
      <c r="AS67" s="22">
        <v>46948</v>
      </c>
      <c r="AT67" s="22">
        <v>49292</v>
      </c>
    </row>
    <row r="68" spans="1:41" ht="12.75">
      <c r="A68" t="s">
        <v>97</v>
      </c>
      <c r="B68" s="22">
        <v>1578448</v>
      </c>
      <c r="C68" s="22">
        <v>1783119</v>
      </c>
      <c r="D68" s="22">
        <v>1897083</v>
      </c>
      <c r="E68" s="22">
        <v>1925751</v>
      </c>
      <c r="F68" s="22">
        <v>1953795</v>
      </c>
      <c r="G68" s="22">
        <v>2037315</v>
      </c>
      <c r="H68" s="22">
        <v>2170226</v>
      </c>
      <c r="I68" s="22">
        <v>2299320</v>
      </c>
      <c r="J68" s="22">
        <v>2404728</v>
      </c>
      <c r="K68" s="22">
        <v>2668.2</v>
      </c>
      <c r="L68" s="22">
        <v>2802</v>
      </c>
      <c r="M68" s="22">
        <v>2896.6</v>
      </c>
      <c r="N68" s="22">
        <v>2836.8</v>
      </c>
      <c r="O68" s="22">
        <v>2921.7</v>
      </c>
      <c r="P68" s="22">
        <v>3197.7</v>
      </c>
      <c r="Q68" s="22">
        <v>3412.1</v>
      </c>
      <c r="R68" s="22">
        <v>3573.6</v>
      </c>
      <c r="S68" s="22">
        <v>3773.5</v>
      </c>
      <c r="T68" s="22">
        <v>4455.5</v>
      </c>
      <c r="U68" s="22">
        <v>5528.8</v>
      </c>
      <c r="V68" s="22">
        <v>6518.6</v>
      </c>
      <c r="W68" s="22">
        <v>7434.1</v>
      </c>
      <c r="X68" s="22">
        <v>8418.7</v>
      </c>
      <c r="Y68" s="22">
        <v>9158.8</v>
      </c>
      <c r="Z68" s="22">
        <v>10625.8</v>
      </c>
      <c r="AA68" s="22">
        <v>11622.9</v>
      </c>
      <c r="AB68" s="22">
        <v>12883.5</v>
      </c>
      <c r="AC68" s="22">
        <v>14077.1</v>
      </c>
      <c r="AD68" s="22">
        <v>14445.2</v>
      </c>
      <c r="AE68" s="22">
        <v>16492.1</v>
      </c>
      <c r="AF68" s="22">
        <v>17663.5</v>
      </c>
      <c r="AG68" s="22">
        <v>18747.9</v>
      </c>
      <c r="AH68" s="22">
        <v>19255.5</v>
      </c>
      <c r="AI68" s="22">
        <v>19424</v>
      </c>
      <c r="AJ68" s="22">
        <v>20941.7</v>
      </c>
      <c r="AK68" s="22">
        <v>21691.7</v>
      </c>
      <c r="AL68" s="22">
        <v>21641.7</v>
      </c>
      <c r="AM68" s="22">
        <v>22951.4</v>
      </c>
      <c r="AN68" s="22">
        <v>24352.2</v>
      </c>
      <c r="AO68" s="22"/>
    </row>
    <row r="69" spans="1:41" ht="12.75">
      <c r="A69" t="s">
        <v>84</v>
      </c>
      <c r="B69" s="22">
        <f>B68-B67</f>
        <v>0</v>
      </c>
      <c r="C69" s="22">
        <f>C68-C67</f>
        <v>46407</v>
      </c>
      <c r="D69" s="22">
        <f>D68-D67</f>
        <v>33655</v>
      </c>
      <c r="E69" s="22">
        <f>E68-E67</f>
        <v>38239</v>
      </c>
      <c r="F69" s="22">
        <f>F68-F67</f>
        <v>47100</v>
      </c>
      <c r="G69" s="22">
        <f>G68-G67</f>
        <v>0</v>
      </c>
      <c r="H69" s="22">
        <f>H68-H67</f>
        <v>0</v>
      </c>
      <c r="I69" s="22">
        <f>I68-I67</f>
        <v>0</v>
      </c>
      <c r="J69" s="22">
        <f>J68-J67</f>
        <v>0</v>
      </c>
      <c r="K69" s="22">
        <f>K68-K67</f>
        <v>0</v>
      </c>
      <c r="L69" s="22">
        <f>L68-L67</f>
        <v>0</v>
      </c>
      <c r="M69" s="22">
        <f>M68-M67</f>
        <v>0</v>
      </c>
      <c r="N69" s="22">
        <f>N68-N67</f>
        <v>0</v>
      </c>
      <c r="O69" s="22">
        <f>O68-O67</f>
        <v>0</v>
      </c>
      <c r="P69" s="22">
        <f>P68-P67</f>
        <v>-0.6000000000003638</v>
      </c>
      <c r="Q69" s="22">
        <f>Q68-Q67</f>
        <v>0</v>
      </c>
      <c r="R69" s="22">
        <f>R68-R67</f>
        <v>0</v>
      </c>
      <c r="S69" s="22">
        <f>S68-S67</f>
        <v>0</v>
      </c>
      <c r="T69" s="22">
        <f>T68-T67</f>
        <v>11.5</v>
      </c>
      <c r="U69" s="22">
        <f>U68-U67</f>
        <v>0</v>
      </c>
      <c r="V69" s="22">
        <f>V68-V67</f>
        <v>602.5</v>
      </c>
      <c r="W69" s="22">
        <f>W68-W67</f>
        <v>-0.1000000000003638</v>
      </c>
      <c r="X69" s="22">
        <f>X68-X67</f>
        <v>-0.1000000000003638</v>
      </c>
      <c r="Y69" s="22">
        <f>Y68-Y67</f>
        <v>-0.1000000000003638</v>
      </c>
      <c r="Z69" s="22">
        <f>Z68-Z67</f>
        <v>0</v>
      </c>
      <c r="AA69" s="22">
        <f>AA68-AA67</f>
        <v>0</v>
      </c>
      <c r="AB69" s="22">
        <f>AB68-AB67</f>
        <v>0.1000000000003638</v>
      </c>
      <c r="AC69" s="22">
        <f>AC68-AC67</f>
        <v>0.20000000000254659</v>
      </c>
      <c r="AD69" s="22">
        <f>AD68-AD67</f>
        <v>-0.09999999999854481</v>
      </c>
      <c r="AE69" s="22">
        <f>AE68-AE67</f>
        <v>0.09999999999854481</v>
      </c>
      <c r="AF69" s="22">
        <f>AF68-AF67</f>
        <v>0</v>
      </c>
      <c r="AG69" s="22">
        <f>AG68-AG67</f>
        <v>0.10000000000218279</v>
      </c>
      <c r="AH69" s="22">
        <f>AH68-AH67</f>
        <v>0</v>
      </c>
      <c r="AI69" s="22">
        <f>AI68-AI67</f>
        <v>-0.09999999999854481</v>
      </c>
      <c r="AJ69" s="22">
        <f>AJ68-AJ67</f>
        <v>-0.09999999999854481</v>
      </c>
      <c r="AK69" s="22">
        <f>AK68-AK67</f>
        <v>0.10000000000218279</v>
      </c>
      <c r="AL69" s="22">
        <f>AL68-AL67</f>
        <v>0.10000000000218279</v>
      </c>
      <c r="AM69" s="22">
        <f>AM68-AM67</f>
        <v>-0.19999999999708962</v>
      </c>
      <c r="AN69" s="22">
        <f>AN68-AN67</f>
        <v>0</v>
      </c>
      <c r="AO69" s="22"/>
    </row>
    <row r="71" ht="12.75">
      <c r="A71" t="s">
        <v>44</v>
      </c>
    </row>
    <row r="72" ht="12.75">
      <c r="A72" t="s">
        <v>98</v>
      </c>
    </row>
    <row r="73" spans="1:6" ht="12.75" customHeight="1">
      <c r="A73" s="13" t="s">
        <v>49</v>
      </c>
      <c r="B73" s="13"/>
      <c r="C73" s="13"/>
      <c r="D73" s="13"/>
      <c r="E73" s="13"/>
      <c r="F73" s="13"/>
    </row>
    <row r="74" ht="12.75">
      <c r="A74" t="s">
        <v>99</v>
      </c>
    </row>
    <row r="75" spans="1:10" s="24" customFormat="1" ht="12.75" customHeight="1">
      <c r="A75" s="27" t="s">
        <v>100</v>
      </c>
      <c r="B75" s="27"/>
      <c r="C75" s="27"/>
      <c r="D75" s="27"/>
      <c r="E75" s="23"/>
      <c r="F75" s="23"/>
      <c r="G75" s="23"/>
      <c r="H75" s="23"/>
      <c r="I75" s="23"/>
      <c r="J75" s="23"/>
    </row>
  </sheetData>
  <mergeCells count="7">
    <mergeCell ref="B2:I2"/>
    <mergeCell ref="B3:G3"/>
    <mergeCell ref="B4:C4"/>
    <mergeCell ref="A6:G6"/>
    <mergeCell ref="AP6:AV6"/>
    <mergeCell ref="A73:F73"/>
    <mergeCell ref="A75:D75"/>
  </mergeCells>
  <hyperlinks>
    <hyperlink ref="B2" r:id="rId1" display="http://purplemotes.net/2009/06/14/historic-patterns-of-paying-for-content/"/>
    <hyperlink ref="B3" r:id="rId2" display="http://purplemotes.net/advertising/newspapers-periodicals.xls"/>
    <hyperlink ref="B4" r:id="rId3" display="http://purplemotes.ne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Douglas Galbi</cp:lastModifiedBy>
  <dcterms:created xsi:type="dcterms:W3CDTF">2009-06-10T14:45:33Z</dcterms:created>
  <dcterms:modified xsi:type="dcterms:W3CDTF">2010-01-12T00:48:51Z</dcterms:modified>
  <cp:category/>
  <cp:version/>
  <cp:contentType/>
  <cp:contentStatus/>
  <cp:revision>3</cp:revision>
</cp:coreProperties>
</file>